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Orlí 7, byt č. 19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18" i="12"/>
  <c r="AC118" i="12"/>
  <c r="AD118" i="12"/>
  <c r="BA108" i="12"/>
  <c r="BA106" i="12"/>
  <c r="BA9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14" i="12"/>
  <c r="K14" i="12"/>
  <c r="M14" i="12"/>
  <c r="O14" i="12"/>
  <c r="Q14" i="12"/>
  <c r="U14" i="12"/>
  <c r="G15" i="12"/>
  <c r="K15" i="12"/>
  <c r="M15" i="12"/>
  <c r="U15" i="12"/>
  <c r="G16" i="12"/>
  <c r="I16" i="12"/>
  <c r="I15" i="12" s="1"/>
  <c r="K16" i="12"/>
  <c r="M16" i="12"/>
  <c r="O16" i="12"/>
  <c r="O15" i="12" s="1"/>
  <c r="Q16" i="12"/>
  <c r="Q15" i="12" s="1"/>
  <c r="U16" i="12"/>
  <c r="G17" i="12"/>
  <c r="G18" i="12"/>
  <c r="I18" i="12"/>
  <c r="I17" i="12" s="1"/>
  <c r="K18" i="12"/>
  <c r="M18" i="12"/>
  <c r="O18" i="12"/>
  <c r="Q18" i="12"/>
  <c r="U18" i="12"/>
  <c r="U17" i="12" s="1"/>
  <c r="G19" i="12"/>
  <c r="M19" i="12" s="1"/>
  <c r="I19" i="12"/>
  <c r="K19" i="12"/>
  <c r="K17" i="12" s="1"/>
  <c r="O19" i="12"/>
  <c r="O17" i="12" s="1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Q17" i="12" s="1"/>
  <c r="U22" i="12"/>
  <c r="G23" i="12"/>
  <c r="I23" i="12"/>
  <c r="K23" i="12"/>
  <c r="M23" i="12"/>
  <c r="O23" i="12"/>
  <c r="Q23" i="12"/>
  <c r="U23" i="12"/>
  <c r="I24" i="12"/>
  <c r="O24" i="12"/>
  <c r="G25" i="12"/>
  <c r="G24" i="12" s="1"/>
  <c r="I25" i="12"/>
  <c r="K25" i="12"/>
  <c r="K24" i="12" s="1"/>
  <c r="O25" i="12"/>
  <c r="Q25" i="12"/>
  <c r="Q24" i="12" s="1"/>
  <c r="U25" i="12"/>
  <c r="U24" i="12" s="1"/>
  <c r="I26" i="12"/>
  <c r="U26" i="12"/>
  <c r="G27" i="12"/>
  <c r="I27" i="12"/>
  <c r="K27" i="12"/>
  <c r="K26" i="12" s="1"/>
  <c r="M27" i="12"/>
  <c r="O27" i="12"/>
  <c r="O26" i="12" s="1"/>
  <c r="Q27" i="12"/>
  <c r="U27" i="12"/>
  <c r="G28" i="12"/>
  <c r="G26" i="12" s="1"/>
  <c r="I28" i="12"/>
  <c r="K28" i="12"/>
  <c r="M28" i="12"/>
  <c r="O28" i="12"/>
  <c r="Q28" i="12"/>
  <c r="Q26" i="12" s="1"/>
  <c r="U28" i="12"/>
  <c r="G29" i="12"/>
  <c r="M29" i="12" s="1"/>
  <c r="I29" i="12"/>
  <c r="K29" i="12"/>
  <c r="O29" i="12"/>
  <c r="Q29" i="12"/>
  <c r="U29" i="12"/>
  <c r="Q30" i="12"/>
  <c r="G31" i="12"/>
  <c r="I31" i="12"/>
  <c r="I30" i="12" s="1"/>
  <c r="K31" i="12"/>
  <c r="M31" i="12"/>
  <c r="O31" i="12"/>
  <c r="Q31" i="12"/>
  <c r="U31" i="12"/>
  <c r="U30" i="12" s="1"/>
  <c r="G32" i="12"/>
  <c r="I32" i="12"/>
  <c r="K32" i="12"/>
  <c r="K30" i="12" s="1"/>
  <c r="M32" i="12"/>
  <c r="O32" i="12"/>
  <c r="O30" i="12" s="1"/>
  <c r="Q32" i="12"/>
  <c r="U32" i="12"/>
  <c r="G33" i="12"/>
  <c r="G30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O37" i="12"/>
  <c r="G38" i="12"/>
  <c r="M38" i="12" s="1"/>
  <c r="M37" i="12" s="1"/>
  <c r="I38" i="12"/>
  <c r="I37" i="12" s="1"/>
  <c r="K38" i="12"/>
  <c r="K37" i="12" s="1"/>
  <c r="O38" i="12"/>
  <c r="Q38" i="12"/>
  <c r="Q37" i="12" s="1"/>
  <c r="U38" i="12"/>
  <c r="G39" i="12"/>
  <c r="I39" i="12"/>
  <c r="K39" i="12"/>
  <c r="M39" i="12"/>
  <c r="O39" i="12"/>
  <c r="Q39" i="12"/>
  <c r="U39" i="12"/>
  <c r="U37" i="12" s="1"/>
  <c r="G41" i="12"/>
  <c r="G40" i="12" s="1"/>
  <c r="I41" i="12"/>
  <c r="I40" i="12" s="1"/>
  <c r="K41" i="12"/>
  <c r="O41" i="12"/>
  <c r="O40" i="12" s="1"/>
  <c r="Q41" i="12"/>
  <c r="Q40" i="12" s="1"/>
  <c r="U41" i="12"/>
  <c r="U40" i="12" s="1"/>
  <c r="G42" i="12"/>
  <c r="I42" i="12"/>
  <c r="K42" i="12"/>
  <c r="M42" i="12"/>
  <c r="O42" i="12"/>
  <c r="Q42" i="12"/>
  <c r="U42" i="12"/>
  <c r="G43" i="12"/>
  <c r="I43" i="12"/>
  <c r="K43" i="12"/>
  <c r="K40" i="12" s="1"/>
  <c r="M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K59" i="12"/>
  <c r="Q59" i="12"/>
  <c r="U59" i="12"/>
  <c r="G60" i="12"/>
  <c r="G59" i="12" s="1"/>
  <c r="I60" i="12"/>
  <c r="I59" i="12" s="1"/>
  <c r="K60" i="12"/>
  <c r="M60" i="12"/>
  <c r="M59" i="12" s="1"/>
  <c r="O60" i="12"/>
  <c r="O59" i="12" s="1"/>
  <c r="Q60" i="12"/>
  <c r="U60" i="12"/>
  <c r="O61" i="12"/>
  <c r="G62" i="12"/>
  <c r="M62" i="12" s="1"/>
  <c r="M61" i="12" s="1"/>
  <c r="I62" i="12"/>
  <c r="I61" i="12" s="1"/>
  <c r="K62" i="12"/>
  <c r="K61" i="12" s="1"/>
  <c r="O62" i="12"/>
  <c r="Q62" i="12"/>
  <c r="Q61" i="12" s="1"/>
  <c r="U62" i="12"/>
  <c r="U61" i="12" s="1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I67" i="12"/>
  <c r="K67" i="12"/>
  <c r="M67" i="12"/>
  <c r="O67" i="12"/>
  <c r="Q67" i="12"/>
  <c r="U67" i="12"/>
  <c r="G69" i="12"/>
  <c r="G68" i="12" s="1"/>
  <c r="I69" i="12"/>
  <c r="I68" i="12" s="1"/>
  <c r="K69" i="12"/>
  <c r="K68" i="12" s="1"/>
  <c r="O69" i="12"/>
  <c r="O68" i="12" s="1"/>
  <c r="Q69" i="12"/>
  <c r="Q68" i="12" s="1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U68" i="12" s="1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U75" i="12"/>
  <c r="G77" i="12"/>
  <c r="G76" i="12" s="1"/>
  <c r="I77" i="12"/>
  <c r="I76" i="12" s="1"/>
  <c r="K77" i="12"/>
  <c r="K76" i="12" s="1"/>
  <c r="O77" i="12"/>
  <c r="O76" i="12" s="1"/>
  <c r="Q77" i="12"/>
  <c r="Q76" i="12" s="1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U76" i="12" s="1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9" i="12"/>
  <c r="G88" i="12" s="1"/>
  <c r="I89" i="12"/>
  <c r="I88" i="12" s="1"/>
  <c r="K89" i="12"/>
  <c r="O89" i="12"/>
  <c r="O88" i="12" s="1"/>
  <c r="Q89" i="12"/>
  <c r="Q88" i="12" s="1"/>
  <c r="U89" i="12"/>
  <c r="U88" i="12" s="1"/>
  <c r="G90" i="12"/>
  <c r="I90" i="12"/>
  <c r="K90" i="12"/>
  <c r="M90" i="12"/>
  <c r="O90" i="12"/>
  <c r="Q90" i="12"/>
  <c r="U90" i="12"/>
  <c r="G91" i="12"/>
  <c r="I91" i="12"/>
  <c r="K91" i="12"/>
  <c r="K88" i="12" s="1"/>
  <c r="M91" i="12"/>
  <c r="O91" i="12"/>
  <c r="Q91" i="12"/>
  <c r="U91" i="12"/>
  <c r="G92" i="12"/>
  <c r="I92" i="12"/>
  <c r="K92" i="12"/>
  <c r="M92" i="12"/>
  <c r="O92" i="12"/>
  <c r="Q92" i="12"/>
  <c r="U92" i="12"/>
  <c r="G93" i="12"/>
  <c r="O93" i="12"/>
  <c r="G94" i="12"/>
  <c r="M94" i="12" s="1"/>
  <c r="M93" i="12" s="1"/>
  <c r="I94" i="12"/>
  <c r="I93" i="12" s="1"/>
  <c r="K94" i="12"/>
  <c r="K93" i="12" s="1"/>
  <c r="O94" i="12"/>
  <c r="Q94" i="12"/>
  <c r="Q93" i="12" s="1"/>
  <c r="U94" i="12"/>
  <c r="U93" i="12" s="1"/>
  <c r="I95" i="12"/>
  <c r="K95" i="12"/>
  <c r="U95" i="12"/>
  <c r="G96" i="12"/>
  <c r="G95" i="12" s="1"/>
  <c r="I96" i="12"/>
  <c r="K96" i="12"/>
  <c r="M96" i="12"/>
  <c r="M95" i="12" s="1"/>
  <c r="O96" i="12"/>
  <c r="O95" i="12" s="1"/>
  <c r="Q96" i="12"/>
  <c r="Q95" i="12" s="1"/>
  <c r="U96" i="12"/>
  <c r="G97" i="12"/>
  <c r="G98" i="12"/>
  <c r="I98" i="12"/>
  <c r="I97" i="12" s="1"/>
  <c r="K98" i="12"/>
  <c r="M98" i="12"/>
  <c r="O98" i="12"/>
  <c r="Q98" i="12"/>
  <c r="Q97" i="12" s="1"/>
  <c r="U98" i="12"/>
  <c r="U97" i="12" s="1"/>
  <c r="G100" i="12"/>
  <c r="I100" i="12"/>
  <c r="K100" i="12"/>
  <c r="K97" i="12" s="1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O97" i="12" s="1"/>
  <c r="Q102" i="12"/>
  <c r="U102" i="12"/>
  <c r="G103" i="12"/>
  <c r="M103" i="12" s="1"/>
  <c r="I103" i="12"/>
  <c r="K103" i="12"/>
  <c r="O103" i="12"/>
  <c r="Q103" i="12"/>
  <c r="U103" i="12"/>
  <c r="K104" i="12"/>
  <c r="U104" i="12"/>
  <c r="G105" i="12"/>
  <c r="I105" i="12"/>
  <c r="I104" i="12" s="1"/>
  <c r="K105" i="12"/>
  <c r="M105" i="12"/>
  <c r="O105" i="12"/>
  <c r="O104" i="12" s="1"/>
  <c r="Q105" i="12"/>
  <c r="Q104" i="12" s="1"/>
  <c r="U105" i="12"/>
  <c r="G107" i="12"/>
  <c r="G104" i="12" s="1"/>
  <c r="I107" i="12"/>
  <c r="K107" i="12"/>
  <c r="O107" i="12"/>
  <c r="Q107" i="12"/>
  <c r="U107" i="12"/>
  <c r="I109" i="12"/>
  <c r="Q109" i="12"/>
  <c r="G110" i="12"/>
  <c r="G109" i="12" s="1"/>
  <c r="I110" i="12"/>
  <c r="K110" i="12"/>
  <c r="K109" i="12" s="1"/>
  <c r="M110" i="12"/>
  <c r="O110" i="12"/>
  <c r="O109" i="12" s="1"/>
  <c r="Q110" i="12"/>
  <c r="U110" i="12"/>
  <c r="U109" i="12" s="1"/>
  <c r="G111" i="12"/>
  <c r="I111" i="12"/>
  <c r="K111" i="12"/>
  <c r="M111" i="12"/>
  <c r="M109" i="12" s="1"/>
  <c r="O111" i="12"/>
  <c r="Q111" i="12"/>
  <c r="U111" i="12"/>
  <c r="O112" i="12"/>
  <c r="G113" i="12"/>
  <c r="M113" i="12" s="1"/>
  <c r="I113" i="12"/>
  <c r="I112" i="12" s="1"/>
  <c r="K113" i="12"/>
  <c r="K112" i="12" s="1"/>
  <c r="O113" i="12"/>
  <c r="Q113" i="12"/>
  <c r="Q112" i="12" s="1"/>
  <c r="U113" i="12"/>
  <c r="G114" i="12"/>
  <c r="I114" i="12"/>
  <c r="K114" i="12"/>
  <c r="M114" i="12"/>
  <c r="O114" i="12"/>
  <c r="Q114" i="12"/>
  <c r="U114" i="12"/>
  <c r="U112" i="12" s="1"/>
  <c r="G115" i="12"/>
  <c r="I115" i="12"/>
  <c r="K115" i="12"/>
  <c r="M115" i="12"/>
  <c r="O115" i="12"/>
  <c r="Q115" i="12"/>
  <c r="U115" i="12"/>
  <c r="G116" i="12"/>
  <c r="G112" i="12" s="1"/>
  <c r="I116" i="12"/>
  <c r="K116" i="12"/>
  <c r="O116" i="12"/>
  <c r="Q116" i="12"/>
  <c r="U116" i="12"/>
  <c r="I20" i="1"/>
  <c r="I19" i="1"/>
  <c r="I18" i="1"/>
  <c r="I17" i="1"/>
  <c r="I16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I67" i="1" l="1"/>
  <c r="H40" i="1"/>
  <c r="G28" i="1"/>
  <c r="G23" i="1"/>
  <c r="M17" i="12"/>
  <c r="M104" i="12"/>
  <c r="M97" i="12"/>
  <c r="M26" i="12"/>
  <c r="M77" i="12"/>
  <c r="M76" i="12" s="1"/>
  <c r="M69" i="12"/>
  <c r="M68" i="12" s="1"/>
  <c r="G61" i="12"/>
  <c r="M116" i="12"/>
  <c r="M112" i="12" s="1"/>
  <c r="M107" i="12"/>
  <c r="M89" i="12"/>
  <c r="M88" i="12" s="1"/>
  <c r="M41" i="12"/>
  <c r="M40" i="12" s="1"/>
  <c r="M33" i="12"/>
  <c r="M30" i="12" s="1"/>
  <c r="M25" i="12"/>
  <c r="M24" i="12" s="1"/>
  <c r="M9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<sst xmlns="http://schemas.openxmlformats.org/spreadsheetml/2006/main" count="612" uniqueCount="316">
  <si>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</si>
  <si>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</si>
  <si>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</si>
  <si>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</si>
  <si>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</si>
  <si>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</si>
  <si>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</si>
  <si>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</si>
  <si>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</si>
  <si>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</si>
  <si>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</si>
  <si>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</si>
  <si>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</si>
  <si>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</si>
  <si>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</si>
  <si>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</si>
  <si>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</si>
  <si>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</si>
  <si>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</si>
  <si>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</si>
  <si>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</si>
  <si>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</si>
  <si>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</si>
  <si>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</si>
  <si>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</si>
  <si>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</si>
  <si>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</si>
  <si>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</si>
  <si>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</si>
  <si>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</si>
  <si>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</si>
  <si>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</si>
  <si>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</si>
  <si>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</si>
  <si>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</si>
  <si>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</si>
  <si>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</si>
  <si>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</si>
  <si>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</si>
  <si>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</si>
  <si>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</si>
  <si>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</si>
  <si>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</si>
  <si>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Střed</t>
  </si>
  <si>
    <t>Rozpočet:</t>
  </si>
  <si>
    <t>Misto</t>
  </si>
  <si>
    <t>Orlí 7 - Etážové topení v bytě č. 19</t>
  </si>
  <si>
    <t>Magistrát města Brna - OSM</t>
  </si>
  <si>
    <t>Husova 3</t>
  </si>
  <si>
    <t>Brno</t>
  </si>
  <si>
    <t>60167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</si>
  <si>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</si>
  <si>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</si>
  <si>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</si>
  <si>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</si>
  <si>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</si>
  <si>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</si>
  <si>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</si>
  <si>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</si>
  <si>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</si>
  <si>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</si>
  <si>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</si>
  <si>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</si>
  <si>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</si>
  <si>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</si>
  <si>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</si>
  <si>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</si>
  <si>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</si>
  <si>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</si>
  <si>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</si>
  <si>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</si>
  <si>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</si>
  <si>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</si>
  <si>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</si>
  <si>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</si>
  <si>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</si>
  <si>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</si>
  <si>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</si>
  <si>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</si>
  <si>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</si>
  <si>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</si>
  <si>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</si>
  <si>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</si>
  <si>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</si>
  <si>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</si>
  <si>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</si>
  <si>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</si>
  <si>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</si>
  <si>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</si>
  <si>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784</t>
  </si>
  <si>
    <t>Malby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</si>
  <si>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</si>
  <si>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</si>
  <si>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</si>
  <si>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</si>
  <si>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</si>
  <si>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</si>
  <si>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</si>
  <si>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</si>
  <si>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</si>
  <si>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</si>
  <si>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</si>
  <si>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</si>
  <si>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</si>
  <si>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</si>
  <si>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</si>
  <si>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</si>
  <si>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</si>
  <si>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</si>
  <si>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</si>
  <si>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</si>
  <si>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</si>
  <si>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</si>
  <si>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</si>
  <si>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</si>
  <si>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</si>
  <si>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</si>
  <si>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</si>
  <si>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</si>
  <si>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</si>
  <si>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</si>
  <si>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</si>
  <si>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</si>
  <si>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</si>
  <si>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612420116RAA</t>
  </si>
  <si>
    <t>Omítka stěn vnitřní vápenocementová štuková, na rabicové pletivo</t>
  </si>
  <si>
    <t>m2</t>
  </si>
  <si>
    <t>POL2_0</t>
  </si>
  <si>
    <t>V61001</t>
  </si>
  <si>
    <t>Výplň otvoru po odvodu spalin Waw topidel</t>
  </si>
  <si>
    <t>soubor</t>
  </si>
  <si>
    <t>POL1_0</t>
  </si>
  <si>
    <t>V61002</t>
  </si>
  <si>
    <t>Zapravení otvorů u plynovodního potrubí</t>
  </si>
  <si>
    <t>952902110R00</t>
  </si>
  <si>
    <t>Čištění zametáním v místnostech a chodbách</t>
  </si>
  <si>
    <t>952901411R00</t>
  </si>
  <si>
    <t>Vyčištění ostatních objektů</t>
  </si>
  <si>
    <t>979082119R00</t>
  </si>
  <si>
    <t>Příplatek k přesunu suti za každých dalších 1000 m</t>
  </si>
  <si>
    <t>t</t>
  </si>
  <si>
    <t>970031200R00</t>
  </si>
  <si>
    <t>Vrtání jádrové do zdiva cihelného do D 200 mm</t>
  </si>
  <si>
    <t>m</t>
  </si>
  <si>
    <t>970031100R00</t>
  </si>
  <si>
    <t>Vrtání jádrové do zdiva cihelného do D 100 mm</t>
  </si>
  <si>
    <t>979017111R00</t>
  </si>
  <si>
    <t>Svislé přemístění suti nošením na H do 3,5 m</t>
  </si>
  <si>
    <t>979083117R00</t>
  </si>
  <si>
    <t>Vodorovné přemístění suti na skládku do 6000 m</t>
  </si>
  <si>
    <t>979087112R00</t>
  </si>
  <si>
    <t>Nakládání suti na dopravní prostředky</t>
  </si>
  <si>
    <t>979999999R00</t>
  </si>
  <si>
    <t>Poplatek za skládku 10 % příměsí - DUFONEV Brno</t>
  </si>
  <si>
    <t>999281112R00</t>
  </si>
  <si>
    <t>Přesun hmot pro opravy a údržbu do výšky 36 m</t>
  </si>
  <si>
    <t>722172412R00</t>
  </si>
  <si>
    <t>Potrubí z PPR, D 25 x 3,5 mm, PN 16, vč.zed.výpom., potrubí SV+TV</t>
  </si>
  <si>
    <t>722172711R00</t>
  </si>
  <si>
    <t>Potrubí z PPR, D 20 x 2,8 mm, PN 16, - odvod kondenzátu do sifonu umyvadla</t>
  </si>
  <si>
    <t>V722001</t>
  </si>
  <si>
    <t>Úprava odpadu umyvadla pro zapojení kondenzátu</t>
  </si>
  <si>
    <t>723150801R00</t>
  </si>
  <si>
    <t>Demontáž potrubí ocel.hladkého svařovaného D 32</t>
  </si>
  <si>
    <t>723163104R00</t>
  </si>
  <si>
    <t>Potrubí z měděných plyn.trubek DN 20</t>
  </si>
  <si>
    <t>723166004R00</t>
  </si>
  <si>
    <t>Zhotov.ohybu jednoduchého na potrubí Cu DN20, plyn</t>
  </si>
  <si>
    <t>kus</t>
  </si>
  <si>
    <t>V723001</t>
  </si>
  <si>
    <t>Úprava plynoinstalace</t>
  </si>
  <si>
    <t>V723002</t>
  </si>
  <si>
    <t>Revize plynu</t>
  </si>
  <si>
    <t>998723101R00</t>
  </si>
  <si>
    <t>Přesun hmot pro vnitřní plynovod, výšky do 6 m</t>
  </si>
  <si>
    <t>725540802R00</t>
  </si>
  <si>
    <t>Demontáž zásobníku TV</t>
  </si>
  <si>
    <t>V725001</t>
  </si>
  <si>
    <t>Demontáž WAW topidel</t>
  </si>
  <si>
    <t>V731001</t>
  </si>
  <si>
    <t>Závěsný plynový kond. kotel 24kW (ÚT+TV), průtokový ohřev</t>
  </si>
  <si>
    <t>POL3_0</t>
  </si>
  <si>
    <t>731249129R00</t>
  </si>
  <si>
    <t>Montáž kotle ocel.teplov.,kapalina/plyn do 100 kW</t>
  </si>
  <si>
    <t>731341140R00</t>
  </si>
  <si>
    <t>Hadice napouštěcí pryžové D16/23</t>
  </si>
  <si>
    <t>V731003</t>
  </si>
  <si>
    <t>Pokojový termostat</t>
  </si>
  <si>
    <t>V731004</t>
  </si>
  <si>
    <t>Kotlová redukce hrdlo 80/125</t>
  </si>
  <si>
    <t>V731005</t>
  </si>
  <si>
    <t>Trubka s hrdlem 0,5m 80/125</t>
  </si>
  <si>
    <t>V731006</t>
  </si>
  <si>
    <t>Trubka s hrdlem 2m 80/125</t>
  </si>
  <si>
    <t>V731007</t>
  </si>
  <si>
    <t>Koleno 45° 80/125</t>
  </si>
  <si>
    <t>V731008</t>
  </si>
  <si>
    <t>Koleno 90° 80/125</t>
  </si>
  <si>
    <t>V731009</t>
  </si>
  <si>
    <t>Revizní T-kus s odtokem 80/125</t>
  </si>
  <si>
    <t>V731010</t>
  </si>
  <si>
    <t>Sifon Long John</t>
  </si>
  <si>
    <t>V731011</t>
  </si>
  <si>
    <t>Trubkový díl s manžetou 80/125</t>
  </si>
  <si>
    <t>V731012</t>
  </si>
  <si>
    <t>Stěnová objímka 80/125</t>
  </si>
  <si>
    <t>V731013</t>
  </si>
  <si>
    <t>Komínová hlavice</t>
  </si>
  <si>
    <t>V731014</t>
  </si>
  <si>
    <t>Montáž spalinové cesty</t>
  </si>
  <si>
    <t>V731015</t>
  </si>
  <si>
    <t>Vyškové práce</t>
  </si>
  <si>
    <t>Soubor</t>
  </si>
  <si>
    <t>998731202R00</t>
  </si>
  <si>
    <t>Přesun hmot pro kotelny, výšky do 12 m</t>
  </si>
  <si>
    <t>998731293R00</t>
  </si>
  <si>
    <t>Příplatek zvětšený přesun, kotelny do 500 m</t>
  </si>
  <si>
    <t>732199100RM1</t>
  </si>
  <si>
    <t>Montáž orientačního štítku, včetně dodávky štítku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</si>
  <si>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</si>
  <si>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</si>
  <si>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</si>
  <si>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</si>
  <si>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</si>
  <si>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</si>
  <si>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</si>
  <si>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</si>
  <si>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998733204R00</t>
  </si>
  <si>
    <t>Přesun hmot pro rozvody potrubí, výšky do 36 m</t>
  </si>
  <si>
    <t>998733293R00</t>
  </si>
  <si>
    <t>Příplatek zvětš. přesun, rozvody potrubí do 500 m</t>
  </si>
  <si>
    <t>734213111R00</t>
  </si>
  <si>
    <t>Ventil automatický odvzdušňovací</t>
  </si>
  <si>
    <t>734293316R00</t>
  </si>
  <si>
    <t>Kohout kulový vypouštěcí DN 15</t>
  </si>
  <si>
    <t>734233113R00</t>
  </si>
  <si>
    <t>Kohout kulový, DN 25</t>
  </si>
  <si>
    <t>734244423R00</t>
  </si>
  <si>
    <t>Klapka zpětná DN 25</t>
  </si>
  <si>
    <t>V734001</t>
  </si>
  <si>
    <t>Magnetický filtr pro instalaci pod kotel</t>
  </si>
  <si>
    <t>998734204R00</t>
  </si>
  <si>
    <t>Přesun hmot pro armatury, výšky do 36 m</t>
  </si>
  <si>
    <t>998734293R00</t>
  </si>
  <si>
    <t>Příplatek zvětšený přesun, armatury do 500 m</t>
  </si>
  <si>
    <t>735157665R00</t>
  </si>
  <si>
    <t>Otopná těl.panel.Radik Ventil Kompakt 22  600/ 900</t>
  </si>
  <si>
    <t>735157663R00</t>
  </si>
  <si>
    <t>Otopná těl.panel.Radik Ventil Kompakt 22  600/ 700</t>
  </si>
  <si>
    <t>735157666R00</t>
  </si>
  <si>
    <t>Otopná těl.panel.Radik Ventil Kompakt 22  600/1000</t>
  </si>
  <si>
    <t>V735001</t>
  </si>
  <si>
    <t>Těleso trub.Koralux Linear Classic-M KLCM 1820.750, včetně elektrické topné tyče</t>
  </si>
  <si>
    <t>735179110R00</t>
  </si>
  <si>
    <t>Montáž otopných těles koupelnových (žebříků)</t>
  </si>
  <si>
    <t>735159210R00</t>
  </si>
  <si>
    <t>Montáž panelových těles 2řadých do délky 1140 mm</t>
  </si>
  <si>
    <t>Regulační šroubení pro Koralux</t>
  </si>
  <si>
    <t>735266422R00</t>
  </si>
  <si>
    <t>Šroubení uz.dvoutr.s vyp.přímé,Heimer Vekolux DN15</t>
  </si>
  <si>
    <t>55137340R</t>
  </si>
  <si>
    <t xml:space="preserve">Hlavice termostatická </t>
  </si>
  <si>
    <t>998735204R00</t>
  </si>
  <si>
    <t>Přesun hmot pro otopná tělesa, výšky do 36 m</t>
  </si>
  <si>
    <t>998735293R00</t>
  </si>
  <si>
    <t>Příplatek zvětšený přesun, otopná tělesa do 500 m</t>
  </si>
  <si>
    <t>767995101R00</t>
  </si>
  <si>
    <t>Výroba a montáž kov. atypických konstr. do 5 kg</t>
  </si>
  <si>
    <t>kg</t>
  </si>
  <si>
    <t>767-R-001</t>
  </si>
  <si>
    <t>Dodávka uložení</t>
  </si>
  <si>
    <t>998767204R00</t>
  </si>
  <si>
    <t>Přesun hmot pro zámečnické konstr., výšky do 36 m</t>
  </si>
  <si>
    <t>998767293R00</t>
  </si>
  <si>
    <t>Příplatek zvětš. přesun, zámeč. konstr. do 500 m</t>
  </si>
  <si>
    <t>783225100R00</t>
  </si>
  <si>
    <t>Nátěr syntetický kovových konstrukcí - bílý, 2x + 1x email, včetně pomocného lešení</t>
  </si>
  <si>
    <t>784950030RAA</t>
  </si>
  <si>
    <t>Oprava maleb z malířských směsí, oškrábání, umytí, vyhlazení, 2x malba</t>
  </si>
  <si>
    <t>005241010R</t>
  </si>
  <si>
    <t xml:space="preserve">Dokumentace skutečného provedení </t>
  </si>
  <si>
    <t>Náklady na vyhotovení dokumentace skutečného provedení stavby a její předání objednateli v požadované formě</t>
  </si>
  <si>
    <t>POP</t>
  </si>
  <si>
    <t>ON-R-001</t>
  </si>
  <si>
    <t>Mimostaveništní doprava</t>
  </si>
  <si>
    <t>V15001</t>
  </si>
  <si>
    <t>Úprava elektroinstalace</t>
  </si>
  <si>
    <t>V15002</t>
  </si>
  <si>
    <t>Nespecifikované topenářské práce</t>
  </si>
  <si>
    <t>hod</t>
  </si>
  <si>
    <t>V15003</t>
  </si>
  <si>
    <t>Revize spalinové cesty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</si>
  <si>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</si>
  <si>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</si>
  <si>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</si>
  <si>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</si>
  <si>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</si>
  <si>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</si>
  <si>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799-R-004</t>
  </si>
  <si>
    <t>Zaškolení obsluhy</t>
  </si>
  <si>
    <t>799-R-006</t>
  </si>
  <si>
    <t>Dokladová část k realizaci</t>
  </si>
  <si>
    <t>ks</t>
  </si>
  <si>
    <t>M99V001</t>
  </si>
  <si>
    <t>Inhibitor proti rzi a vodnímu kameni</t>
  </si>
  <si>
    <t>l</t>
  </si>
  <si>
    <t>M99-R-002</t>
  </si>
  <si>
    <t>Topná zkouška</t>
  </si>
  <si>
    <t>M99-R-003</t>
  </si>
  <si>
    <t>Proplach systému</t>
  </si>
  <si>
    <t>M99-R-004</t>
  </si>
  <si>
    <t>Napuštění vody do systému upravenou vodou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</si>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</sst>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 t="s">
        <v>53</v>
      </c>
      <c r="D13" s="126" t="s">
        <v>49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SUMIF(F47:F66,A16,I47:I66)+SUMIF(F47:F66,"PSU",I47:I66)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SUMIF(F47:F66,A17,I47:I66)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SUMIF(F47:F66,A18,I47:I66)</f>
        <v>0</v>
      </c>
      <c r="J18" s="93"/>
    </row>
    <row r="19" spans="1:10" ht="23.25" customHeight="1" x14ac:dyDescent="0.25">
      <c r="A19" s="193" t="s">
        <v>92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SUMIF(F47:F66,A19,I47:I66)</f>
        <v>0</v>
      </c>
      <c r="J19" s="93"/>
    </row>
    <row r="20" spans="1:10" ht="23.25" customHeight="1" x14ac:dyDescent="0.25">
      <c r="A20" s="193" t="s">
        <v>91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SUMIF(F47:F66,A20,I47:I66)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1</v>
      </c>
      <c r="B39" s="137" t="s">
        <v>54</v>
      </c>
      <c r="C39" s="138" t="s">
        <v>46</v>
      </c>
      <c r="D39" s="139"/>
      <c r="E39" s="139"/>
      <c r="F39" s="147">
        <f>'Rozpočet Pol'!AC118</f>
        <v>0</v>
      </c>
      <c r="G39" s="148">
        <f>'Rozpočet Pol'!AD118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57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'Rozpočet Pol'!G12</f>
        <v>0</v>
      </c>
      <c r="J48" s="185"/>
    </row>
    <row r="49" spans="1:10" ht="25.5" customHeight="1" x14ac:dyDescent="0.25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'Rozpočet Pol'!G15</f>
        <v>0</v>
      </c>
      <c r="J49" s="185"/>
    </row>
    <row r="50" spans="1:10" ht="25.5" customHeight="1" x14ac:dyDescent="0.25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'Rozpočet Pol'!G17</f>
        <v>0</v>
      </c>
      <c r="J50" s="185"/>
    </row>
    <row r="51" spans="1:10" ht="25.5" customHeight="1" x14ac:dyDescent="0.25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'Rozpočet Pol'!G24</f>
        <v>0</v>
      </c>
      <c r="J51" s="185"/>
    </row>
    <row r="52" spans="1:10" ht="25.5" customHeight="1" x14ac:dyDescent="0.25">
      <c r="A52" s="163"/>
      <c r="B52" s="166" t="s">
        <v>69</v>
      </c>
      <c r="C52" s="165" t="s">
        <v>70</v>
      </c>
      <c r="D52" s="167"/>
      <c r="E52" s="167"/>
      <c r="F52" s="183" t="s">
        <v>24</v>
      </c>
      <c r="G52" s="184"/>
      <c r="H52" s="184"/>
      <c r="I52" s="185">
        <f>'Rozpočet Pol'!G26</f>
        <v>0</v>
      </c>
      <c r="J52" s="185"/>
    </row>
    <row r="53" spans="1:10" ht="25.5" customHeight="1" x14ac:dyDescent="0.25">
      <c r="A53" s="163"/>
      <c r="B53" s="166" t="s">
        <v>71</v>
      </c>
      <c r="C53" s="165" t="s">
        <v>72</v>
      </c>
      <c r="D53" s="167"/>
      <c r="E53" s="167"/>
      <c r="F53" s="183" t="s">
        <v>24</v>
      </c>
      <c r="G53" s="184"/>
      <c r="H53" s="184"/>
      <c r="I53" s="185">
        <f>'Rozpočet Pol'!G30</f>
        <v>0</v>
      </c>
      <c r="J53" s="185"/>
    </row>
    <row r="54" spans="1:10" ht="25.5" customHeight="1" x14ac:dyDescent="0.25">
      <c r="A54" s="163"/>
      <c r="B54" s="166" t="s">
        <v>73</v>
      </c>
      <c r="C54" s="165" t="s">
        <v>74</v>
      </c>
      <c r="D54" s="167"/>
      <c r="E54" s="167"/>
      <c r="F54" s="183" t="s">
        <v>24</v>
      </c>
      <c r="G54" s="184"/>
      <c r="H54" s="184"/>
      <c r="I54" s="185">
        <f>'Rozpočet Pol'!G37</f>
        <v>0</v>
      </c>
      <c r="J54" s="185"/>
    </row>
    <row r="55" spans="1:10" ht="25.5" customHeight="1" x14ac:dyDescent="0.25">
      <c r="A55" s="163"/>
      <c r="B55" s="166" t="s">
        <v>75</v>
      </c>
      <c r="C55" s="165" t="s">
        <v>76</v>
      </c>
      <c r="D55" s="167"/>
      <c r="E55" s="167"/>
      <c r="F55" s="183" t="s">
        <v>24</v>
      </c>
      <c r="G55" s="184"/>
      <c r="H55" s="184"/>
      <c r="I55" s="185">
        <f>'Rozpočet Pol'!G40</f>
        <v>0</v>
      </c>
      <c r="J55" s="185"/>
    </row>
    <row r="56" spans="1:10" ht="25.5" customHeight="1" x14ac:dyDescent="0.25">
      <c r="A56" s="163"/>
      <c r="B56" s="166" t="s">
        <v>77</v>
      </c>
      <c r="C56" s="165" t="s">
        <v>78</v>
      </c>
      <c r="D56" s="167"/>
      <c r="E56" s="167"/>
      <c r="F56" s="183" t="s">
        <v>24</v>
      </c>
      <c r="G56" s="184"/>
      <c r="H56" s="184"/>
      <c r="I56" s="185">
        <f>'Rozpočet Pol'!G59</f>
        <v>0</v>
      </c>
      <c r="J56" s="185"/>
    </row>
    <row r="57" spans="1:10" ht="25.5" customHeight="1" x14ac:dyDescent="0.25">
      <c r="A57" s="163"/>
      <c r="B57" s="166" t="s">
        <v>79</v>
      </c>
      <c r="C57" s="165" t="s">
        <v>80</v>
      </c>
      <c r="D57" s="167"/>
      <c r="E57" s="167"/>
      <c r="F57" s="183" t="s">
        <v>24</v>
      </c>
      <c r="G57" s="184"/>
      <c r="H57" s="184"/>
      <c r="I57" s="185">
        <f>'Rozpočet Pol'!G61</f>
        <v>0</v>
      </c>
      <c r="J57" s="185"/>
    </row>
    <row r="58" spans="1:10" ht="25.5" customHeight="1" x14ac:dyDescent="0.25">
      <c r="A58" s="163"/>
      <c r="B58" s="166" t="s">
        <v>81</v>
      </c>
      <c r="C58" s="165" t="s">
        <v>82</v>
      </c>
      <c r="D58" s="167"/>
      <c r="E58" s="167"/>
      <c r="F58" s="183" t="s">
        <v>24</v>
      </c>
      <c r="G58" s="184"/>
      <c r="H58" s="184"/>
      <c r="I58" s="185">
        <f>'Rozpočet Pol'!G68</f>
        <v>0</v>
      </c>
      <c r="J58" s="185"/>
    </row>
    <row r="59" spans="1:10" ht="25.5" customHeight="1" x14ac:dyDescent="0.25">
      <c r="A59" s="163"/>
      <c r="B59" s="166" t="s">
        <v>83</v>
      </c>
      <c r="C59" s="165" t="s">
        <v>84</v>
      </c>
      <c r="D59" s="167"/>
      <c r="E59" s="167"/>
      <c r="F59" s="183" t="s">
        <v>24</v>
      </c>
      <c r="G59" s="184"/>
      <c r="H59" s="184"/>
      <c r="I59" s="185">
        <f>'Rozpočet Pol'!G76</f>
        <v>0</v>
      </c>
      <c r="J59" s="185"/>
    </row>
    <row r="60" spans="1:10" ht="25.5" customHeight="1" x14ac:dyDescent="0.25">
      <c r="A60" s="163"/>
      <c r="B60" s="166" t="s">
        <v>85</v>
      </c>
      <c r="C60" s="165" t="s">
        <v>86</v>
      </c>
      <c r="D60" s="167"/>
      <c r="E60" s="167"/>
      <c r="F60" s="183" t="s">
        <v>24</v>
      </c>
      <c r="G60" s="184"/>
      <c r="H60" s="184"/>
      <c r="I60" s="185">
        <f>'Rozpočet Pol'!G88</f>
        <v>0</v>
      </c>
      <c r="J60" s="185"/>
    </row>
    <row r="61" spans="1:10" ht="25.5" customHeight="1" x14ac:dyDescent="0.25">
      <c r="A61" s="163"/>
      <c r="B61" s="166" t="s">
        <v>87</v>
      </c>
      <c r="C61" s="165" t="s">
        <v>88</v>
      </c>
      <c r="D61" s="167"/>
      <c r="E61" s="167"/>
      <c r="F61" s="183" t="s">
        <v>24</v>
      </c>
      <c r="G61" s="184"/>
      <c r="H61" s="184"/>
      <c r="I61" s="185">
        <f>'Rozpočet Pol'!G93</f>
        <v>0</v>
      </c>
      <c r="J61" s="185"/>
    </row>
    <row r="62" spans="1:10" ht="25.5" customHeight="1" x14ac:dyDescent="0.25">
      <c r="A62" s="163"/>
      <c r="B62" s="166" t="s">
        <v>89</v>
      </c>
      <c r="C62" s="165" t="s">
        <v>90</v>
      </c>
      <c r="D62" s="167"/>
      <c r="E62" s="167"/>
      <c r="F62" s="183" t="s">
        <v>24</v>
      </c>
      <c r="G62" s="184"/>
      <c r="H62" s="184"/>
      <c r="I62" s="185">
        <f>'Rozpočet Pol'!G95</f>
        <v>0</v>
      </c>
      <c r="J62" s="185"/>
    </row>
    <row r="63" spans="1:10" ht="25.5" customHeight="1" x14ac:dyDescent="0.25">
      <c r="A63" s="163"/>
      <c r="B63" s="166" t="s">
        <v>91</v>
      </c>
      <c r="C63" s="165" t="s">
        <v>27</v>
      </c>
      <c r="D63" s="167"/>
      <c r="E63" s="167"/>
      <c r="F63" s="183" t="s">
        <v>91</v>
      </c>
      <c r="G63" s="184"/>
      <c r="H63" s="184"/>
      <c r="I63" s="185">
        <f>'Rozpočet Pol'!G97</f>
        <v>0</v>
      </c>
      <c r="J63" s="185"/>
    </row>
    <row r="64" spans="1:10" ht="25.5" customHeight="1" x14ac:dyDescent="0.25">
      <c r="A64" s="163"/>
      <c r="B64" s="166" t="s">
        <v>92</v>
      </c>
      <c r="C64" s="165" t="s">
        <v>26</v>
      </c>
      <c r="D64" s="167"/>
      <c r="E64" s="167"/>
      <c r="F64" s="183" t="s">
        <v>92</v>
      </c>
      <c r="G64" s="184"/>
      <c r="H64" s="184"/>
      <c r="I64" s="185">
        <f>'Rozpočet Pol'!G104</f>
        <v>0</v>
      </c>
      <c r="J64" s="185"/>
    </row>
    <row r="65" spans="1:10" ht="25.5" customHeight="1" x14ac:dyDescent="0.25">
      <c r="A65" s="163"/>
      <c r="B65" s="166" t="s">
        <v>93</v>
      </c>
      <c r="C65" s="165" t="s">
        <v>94</v>
      </c>
      <c r="D65" s="167"/>
      <c r="E65" s="167"/>
      <c r="F65" s="183" t="s">
        <v>23</v>
      </c>
      <c r="G65" s="184"/>
      <c r="H65" s="184"/>
      <c r="I65" s="185">
        <f>'Rozpočet Pol'!G109</f>
        <v>0</v>
      </c>
      <c r="J65" s="185"/>
    </row>
    <row r="66" spans="1:10" ht="25.5" customHeight="1" x14ac:dyDescent="0.25">
      <c r="A66" s="163"/>
      <c r="B66" s="177" t="s">
        <v>95</v>
      </c>
      <c r="C66" s="178" t="s">
        <v>96</v>
      </c>
      <c r="D66" s="179"/>
      <c r="E66" s="179"/>
      <c r="F66" s="186" t="s">
        <v>23</v>
      </c>
      <c r="G66" s="187"/>
      <c r="H66" s="187"/>
      <c r="I66" s="188">
        <f>'Rozpočet Pol'!G112</f>
        <v>0</v>
      </c>
      <c r="J66" s="188"/>
    </row>
    <row r="67" spans="1:10" ht="25.5" customHeight="1" x14ac:dyDescent="0.25">
      <c r="A67" s="164"/>
      <c r="B67" s="170" t="s">
        <v>1</v>
      </c>
      <c r="C67" s="170"/>
      <c r="D67" s="171"/>
      <c r="E67" s="171"/>
      <c r="F67" s="189"/>
      <c r="G67" s="190"/>
      <c r="H67" s="190"/>
      <c r="I67" s="191">
        <f>SUM(I47:I66)</f>
        <v>0</v>
      </c>
      <c r="J67" s="191"/>
    </row>
    <row r="68" spans="1:10" x14ac:dyDescent="0.25">
      <c r="F68" s="192"/>
      <c r="G68" s="130"/>
      <c r="H68" s="192"/>
      <c r="I68" s="130"/>
      <c r="J68" s="130"/>
    </row>
    <row r="69" spans="1:10" x14ac:dyDescent="0.25">
      <c r="F69" s="192"/>
      <c r="G69" s="130"/>
      <c r="H69" s="192"/>
      <c r="I69" s="130"/>
      <c r="J69" s="130"/>
    </row>
    <row r="70" spans="1:10" x14ac:dyDescent="0.25">
      <c r="F70" s="192"/>
      <c r="G70" s="130"/>
      <c r="H70" s="192"/>
      <c r="I70" s="130"/>
      <c r="J7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7:J67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8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98</v>
      </c>
    </row>
    <row r="2" spans="1:60" ht="25.05" customHeight="1" x14ac:dyDescent="0.25">
      <c r="A2" s="202" t="s">
        <v>97</v>
      </c>
      <c r="B2" s="196"/>
      <c r="C2" s="197" t="s">
        <v>46</v>
      </c>
      <c r="D2" s="198"/>
      <c r="E2" s="198"/>
      <c r="F2" s="198"/>
      <c r="G2" s="204"/>
      <c r="AE2" t="s">
        <v>99</v>
      </c>
    </row>
    <row r="3" spans="1:60" ht="25.05" customHeight="1" x14ac:dyDescent="0.25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100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101</v>
      </c>
    </row>
    <row r="5" spans="1:60" hidden="1" x14ac:dyDescent="0.25">
      <c r="A5" s="206" t="s">
        <v>102</v>
      </c>
      <c r="B5" s="207"/>
      <c r="C5" s="208"/>
      <c r="D5" s="209"/>
      <c r="E5" s="209"/>
      <c r="F5" s="209"/>
      <c r="G5" s="210"/>
      <c r="AE5" t="s">
        <v>103</v>
      </c>
    </row>
    <row r="7" spans="1:60" ht="39.6" x14ac:dyDescent="0.25">
      <c r="A7" s="216" t="s">
        <v>104</v>
      </c>
      <c r="B7" s="217" t="s">
        <v>105</v>
      </c>
      <c r="C7" s="217" t="s">
        <v>106</v>
      </c>
      <c r="D7" s="216" t="s">
        <v>107</v>
      </c>
      <c r="E7" s="216" t="s">
        <v>108</v>
      </c>
      <c r="F7" s="211" t="s">
        <v>109</v>
      </c>
      <c r="G7" s="235" t="s">
        <v>28</v>
      </c>
      <c r="H7" s="236" t="s">
        <v>29</v>
      </c>
      <c r="I7" s="236" t="s">
        <v>110</v>
      </c>
      <c r="J7" s="236" t="s">
        <v>30</v>
      </c>
      <c r="K7" s="236" t="s">
        <v>111</v>
      </c>
      <c r="L7" s="236" t="s">
        <v>112</v>
      </c>
      <c r="M7" s="236" t="s">
        <v>113</v>
      </c>
      <c r="N7" s="236" t="s">
        <v>114</v>
      </c>
      <c r="O7" s="236" t="s">
        <v>115</v>
      </c>
      <c r="P7" s="236" t="s">
        <v>116</v>
      </c>
      <c r="Q7" s="236" t="s">
        <v>117</v>
      </c>
      <c r="R7" s="236" t="s">
        <v>118</v>
      </c>
      <c r="S7" s="236" t="s">
        <v>119</v>
      </c>
      <c r="T7" s="236" t="s">
        <v>120</v>
      </c>
      <c r="U7" s="219" t="s">
        <v>121</v>
      </c>
    </row>
    <row r="8" spans="1:60" x14ac:dyDescent="0.25">
      <c r="A8" s="237" t="s">
        <v>122</v>
      </c>
      <c r="B8" s="238" t="s">
        <v>59</v>
      </c>
      <c r="C8" s="239" t="s">
        <v>60</v>
      </c>
      <c r="D8" s="218"/>
      <c r="E8" s="240"/>
      <c r="F8" s="241"/>
      <c r="G8" s="241">
        <f>SUMIF(AE9:AE11,"&lt;&gt;NOR",G9:G11)</f>
        <v>0</v>
      </c>
      <c r="H8" s="241"/>
      <c r="I8" s="241">
        <f>SUM(I9:I11)</f>
        <v>0</v>
      </c>
      <c r="J8" s="241"/>
      <c r="K8" s="241">
        <f>SUM(K9:K11)</f>
        <v>0</v>
      </c>
      <c r="L8" s="241"/>
      <c r="M8" s="241">
        <f>SUM(M9:M11)</f>
        <v>0</v>
      </c>
      <c r="N8" s="218"/>
      <c r="O8" s="218">
        <f>SUM(O9:O11)</f>
        <v>0.24460000000000001</v>
      </c>
      <c r="P8" s="218"/>
      <c r="Q8" s="218">
        <f>SUM(Q9:Q11)</f>
        <v>0</v>
      </c>
      <c r="R8" s="218"/>
      <c r="S8" s="218"/>
      <c r="T8" s="237"/>
      <c r="U8" s="218">
        <f>SUM(U9:U11)</f>
        <v>4.37</v>
      </c>
      <c r="AE8" t="s">
        <v>123</v>
      </c>
    </row>
    <row r="9" spans="1:60" ht="20.399999999999999" outlineLevel="1" x14ac:dyDescent="0.25">
      <c r="A9" s="213">
        <v>1</v>
      </c>
      <c r="B9" s="220" t="s">
        <v>124</v>
      </c>
      <c r="C9" s="263" t="s">
        <v>125</v>
      </c>
      <c r="D9" s="222" t="s">
        <v>126</v>
      </c>
      <c r="E9" s="227">
        <v>4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0</v>
      </c>
      <c r="M9" s="231">
        <f>G9*(1+L9/100)</f>
        <v>0</v>
      </c>
      <c r="N9" s="222">
        <v>6.1150000000000003E-2</v>
      </c>
      <c r="O9" s="222">
        <f>ROUND(E9*N9,5)</f>
        <v>0.24460000000000001</v>
      </c>
      <c r="P9" s="222">
        <v>0</v>
      </c>
      <c r="Q9" s="222">
        <f>ROUND(E9*P9,5)</f>
        <v>0</v>
      </c>
      <c r="R9" s="222"/>
      <c r="S9" s="222"/>
      <c r="T9" s="223">
        <v>1.09171</v>
      </c>
      <c r="U9" s="222">
        <f>ROUND(E9*T9,2)</f>
        <v>4.37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3">
        <v>2</v>
      </c>
      <c r="B10" s="220" t="s">
        <v>128</v>
      </c>
      <c r="C10" s="263" t="s">
        <v>129</v>
      </c>
      <c r="D10" s="222" t="s">
        <v>130</v>
      </c>
      <c r="E10" s="227">
        <v>2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0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131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3">
        <v>3</v>
      </c>
      <c r="B11" s="220" t="s">
        <v>132</v>
      </c>
      <c r="C11" s="263" t="s">
        <v>133</v>
      </c>
      <c r="D11" s="222" t="s">
        <v>130</v>
      </c>
      <c r="E11" s="227">
        <v>6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0</v>
      </c>
      <c r="M11" s="231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131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5">
      <c r="A12" s="214" t="s">
        <v>122</v>
      </c>
      <c r="B12" s="221" t="s">
        <v>61</v>
      </c>
      <c r="C12" s="264" t="s">
        <v>62</v>
      </c>
      <c r="D12" s="224"/>
      <c r="E12" s="228"/>
      <c r="F12" s="232"/>
      <c r="G12" s="232">
        <f>SUMIF(AE13:AE14,"&lt;&gt;NOR",G13:G14)</f>
        <v>0</v>
      </c>
      <c r="H12" s="232"/>
      <c r="I12" s="232">
        <f>SUM(I13:I14)</f>
        <v>0</v>
      </c>
      <c r="J12" s="232"/>
      <c r="K12" s="232">
        <f>SUM(K13:K14)</f>
        <v>0</v>
      </c>
      <c r="L12" s="232"/>
      <c r="M12" s="232">
        <f>SUM(M13:M14)</f>
        <v>0</v>
      </c>
      <c r="N12" s="224"/>
      <c r="O12" s="224">
        <f>SUM(O13:O14)</f>
        <v>0</v>
      </c>
      <c r="P12" s="224"/>
      <c r="Q12" s="224">
        <f>SUM(Q13:Q14)</f>
        <v>0</v>
      </c>
      <c r="R12" s="224"/>
      <c r="S12" s="224"/>
      <c r="T12" s="225"/>
      <c r="U12" s="224">
        <f>SUM(U13:U14)</f>
        <v>3.9799999999999995</v>
      </c>
      <c r="AE12" t="s">
        <v>123</v>
      </c>
    </row>
    <row r="13" spans="1:60" outlineLevel="1" x14ac:dyDescent="0.25">
      <c r="A13" s="213">
        <v>4</v>
      </c>
      <c r="B13" s="220" t="s">
        <v>134</v>
      </c>
      <c r="C13" s="263" t="s">
        <v>135</v>
      </c>
      <c r="D13" s="222" t="s">
        <v>126</v>
      </c>
      <c r="E13" s="227">
        <v>80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0</v>
      </c>
      <c r="M13" s="231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1.4999999999999999E-2</v>
      </c>
      <c r="U13" s="222">
        <f>ROUND(E13*T13,2)</f>
        <v>1.2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131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3">
        <v>5</v>
      </c>
      <c r="B14" s="220" t="s">
        <v>136</v>
      </c>
      <c r="C14" s="263" t="s">
        <v>137</v>
      </c>
      <c r="D14" s="222" t="s">
        <v>126</v>
      </c>
      <c r="E14" s="227">
        <v>20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0</v>
      </c>
      <c r="M14" s="231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0.13900000000000001</v>
      </c>
      <c r="U14" s="222">
        <f>ROUND(E14*T14,2)</f>
        <v>2.78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131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14" t="s">
        <v>122</v>
      </c>
      <c r="B15" s="221" t="s">
        <v>63</v>
      </c>
      <c r="C15" s="264" t="s">
        <v>64</v>
      </c>
      <c r="D15" s="224"/>
      <c r="E15" s="228"/>
      <c r="F15" s="232"/>
      <c r="G15" s="232">
        <f>SUMIF(AE16:AE16,"&lt;&gt;NOR",G16:G16)</f>
        <v>0</v>
      </c>
      <c r="H15" s="232"/>
      <c r="I15" s="232">
        <f>SUM(I16:I16)</f>
        <v>0</v>
      </c>
      <c r="J15" s="232"/>
      <c r="K15" s="232">
        <f>SUM(K16:K16)</f>
        <v>0</v>
      </c>
      <c r="L15" s="232"/>
      <c r="M15" s="232">
        <f>SUM(M16:M16)</f>
        <v>0</v>
      </c>
      <c r="N15" s="224"/>
      <c r="O15" s="224">
        <f>SUM(O16:O16)</f>
        <v>0</v>
      </c>
      <c r="P15" s="224"/>
      <c r="Q15" s="224">
        <f>SUM(Q16:Q16)</f>
        <v>0</v>
      </c>
      <c r="R15" s="224"/>
      <c r="S15" s="224"/>
      <c r="T15" s="225"/>
      <c r="U15" s="224">
        <f>SUM(U16:U16)</f>
        <v>0</v>
      </c>
      <c r="AE15" t="s">
        <v>123</v>
      </c>
    </row>
    <row r="16" spans="1:60" outlineLevel="1" x14ac:dyDescent="0.25">
      <c r="A16" s="213">
        <v>6</v>
      </c>
      <c r="B16" s="220" t="s">
        <v>138</v>
      </c>
      <c r="C16" s="263" t="s">
        <v>139</v>
      </c>
      <c r="D16" s="222" t="s">
        <v>140</v>
      </c>
      <c r="E16" s="227">
        <v>0.08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0</v>
      </c>
      <c r="M16" s="231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131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5">
      <c r="A17" s="214" t="s">
        <v>122</v>
      </c>
      <c r="B17" s="221" t="s">
        <v>65</v>
      </c>
      <c r="C17" s="264" t="s">
        <v>66</v>
      </c>
      <c r="D17" s="224"/>
      <c r="E17" s="228"/>
      <c r="F17" s="232"/>
      <c r="G17" s="232">
        <f>SUMIF(AE18:AE23,"&lt;&gt;NOR",G18:G23)</f>
        <v>0</v>
      </c>
      <c r="H17" s="232"/>
      <c r="I17" s="232">
        <f>SUM(I18:I23)</f>
        <v>0</v>
      </c>
      <c r="J17" s="232"/>
      <c r="K17" s="232">
        <f>SUM(K18:K23)</f>
        <v>0</v>
      </c>
      <c r="L17" s="232"/>
      <c r="M17" s="232">
        <f>SUM(M18:M23)</f>
        <v>0</v>
      </c>
      <c r="N17" s="224"/>
      <c r="O17" s="224">
        <f>SUM(O18:O23)</f>
        <v>0</v>
      </c>
      <c r="P17" s="224"/>
      <c r="Q17" s="224">
        <f>SUM(Q18:Q23)</f>
        <v>5.1400000000000005E-3</v>
      </c>
      <c r="R17" s="224"/>
      <c r="S17" s="224"/>
      <c r="T17" s="225"/>
      <c r="U17" s="224">
        <f>SUM(U18:U23)</f>
        <v>9.5399999999999991</v>
      </c>
      <c r="AE17" t="s">
        <v>123</v>
      </c>
    </row>
    <row r="18" spans="1:60" outlineLevel="1" x14ac:dyDescent="0.25">
      <c r="A18" s="213">
        <v>7</v>
      </c>
      <c r="B18" s="220" t="s">
        <v>141</v>
      </c>
      <c r="C18" s="263" t="s">
        <v>142</v>
      </c>
      <c r="D18" s="222" t="s">
        <v>143</v>
      </c>
      <c r="E18" s="227">
        <v>0.9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0</v>
      </c>
      <c r="M18" s="231">
        <f>G18*(1+L18/100)</f>
        <v>0</v>
      </c>
      <c r="N18" s="222">
        <v>0</v>
      </c>
      <c r="O18" s="222">
        <f>ROUND(E18*N18,5)</f>
        <v>0</v>
      </c>
      <c r="P18" s="222">
        <v>2.14E-3</v>
      </c>
      <c r="Q18" s="222">
        <f>ROUND(E18*P18,5)</f>
        <v>1.9300000000000001E-3</v>
      </c>
      <c r="R18" s="222"/>
      <c r="S18" s="222"/>
      <c r="T18" s="223">
        <v>5.5</v>
      </c>
      <c r="U18" s="222">
        <f>ROUND(E18*T18,2)</f>
        <v>4.95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131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3">
        <v>8</v>
      </c>
      <c r="B19" s="220" t="s">
        <v>144</v>
      </c>
      <c r="C19" s="263" t="s">
        <v>145</v>
      </c>
      <c r="D19" s="222" t="s">
        <v>143</v>
      </c>
      <c r="E19" s="227">
        <v>1.5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0</v>
      </c>
      <c r="M19" s="231">
        <f>G19*(1+L19/100)</f>
        <v>0</v>
      </c>
      <c r="N19" s="222">
        <v>0</v>
      </c>
      <c r="O19" s="222">
        <f>ROUND(E19*N19,5)</f>
        <v>0</v>
      </c>
      <c r="P19" s="222">
        <v>2.14E-3</v>
      </c>
      <c r="Q19" s="222">
        <f>ROUND(E19*P19,5)</f>
        <v>3.2100000000000002E-3</v>
      </c>
      <c r="R19" s="222"/>
      <c r="S19" s="222"/>
      <c r="T19" s="223">
        <v>2.95</v>
      </c>
      <c r="U19" s="222">
        <f>ROUND(E19*T19,2)</f>
        <v>4.43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131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3">
        <v>9</v>
      </c>
      <c r="B20" s="220" t="s">
        <v>146</v>
      </c>
      <c r="C20" s="263" t="s">
        <v>147</v>
      </c>
      <c r="D20" s="222" t="s">
        <v>140</v>
      </c>
      <c r="E20" s="227">
        <v>0.08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0</v>
      </c>
      <c r="M20" s="231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1.8160000000000001</v>
      </c>
      <c r="U20" s="222">
        <f>ROUND(E20*T20,2)</f>
        <v>0.15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131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10</v>
      </c>
      <c r="B21" s="220" t="s">
        <v>148</v>
      </c>
      <c r="C21" s="263" t="s">
        <v>149</v>
      </c>
      <c r="D21" s="222" t="s">
        <v>140</v>
      </c>
      <c r="E21" s="227">
        <v>0.08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0</v>
      </c>
      <c r="M21" s="231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4.2000000000000003E-2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131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3">
        <v>11</v>
      </c>
      <c r="B22" s="220" t="s">
        <v>150</v>
      </c>
      <c r="C22" s="263" t="s">
        <v>151</v>
      </c>
      <c r="D22" s="222" t="s">
        <v>140</v>
      </c>
      <c r="E22" s="227">
        <v>0.08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0</v>
      </c>
      <c r="M22" s="231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0.16400000000000001</v>
      </c>
      <c r="U22" s="222">
        <f>ROUND(E22*T22,2)</f>
        <v>0.01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131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>
        <v>12</v>
      </c>
      <c r="B23" s="220" t="s">
        <v>152</v>
      </c>
      <c r="C23" s="263" t="s">
        <v>153</v>
      </c>
      <c r="D23" s="222" t="s">
        <v>140</v>
      </c>
      <c r="E23" s="227">
        <v>0.08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0</v>
      </c>
      <c r="M23" s="231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131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5">
      <c r="A24" s="214" t="s">
        <v>122</v>
      </c>
      <c r="B24" s="221" t="s">
        <v>67</v>
      </c>
      <c r="C24" s="264" t="s">
        <v>68</v>
      </c>
      <c r="D24" s="224"/>
      <c r="E24" s="228"/>
      <c r="F24" s="232"/>
      <c r="G24" s="232">
        <f>SUMIF(AE25:AE25,"&lt;&gt;NOR",G25:G25)</f>
        <v>0</v>
      </c>
      <c r="H24" s="232"/>
      <c r="I24" s="232">
        <f>SUM(I25:I25)</f>
        <v>0</v>
      </c>
      <c r="J24" s="232"/>
      <c r="K24" s="232">
        <f>SUM(K25:K25)</f>
        <v>0</v>
      </c>
      <c r="L24" s="232"/>
      <c r="M24" s="232">
        <f>SUM(M25:M25)</f>
        <v>0</v>
      </c>
      <c r="N24" s="224"/>
      <c r="O24" s="224">
        <f>SUM(O25:O25)</f>
        <v>0</v>
      </c>
      <c r="P24" s="224"/>
      <c r="Q24" s="224">
        <f>SUM(Q25:Q25)</f>
        <v>0</v>
      </c>
      <c r="R24" s="224"/>
      <c r="S24" s="224"/>
      <c r="T24" s="225"/>
      <c r="U24" s="224">
        <f>SUM(U25:U25)</f>
        <v>0.3</v>
      </c>
      <c r="AE24" t="s">
        <v>123</v>
      </c>
    </row>
    <row r="25" spans="1:60" outlineLevel="1" x14ac:dyDescent="0.25">
      <c r="A25" s="213">
        <v>13</v>
      </c>
      <c r="B25" s="220" t="s">
        <v>154</v>
      </c>
      <c r="C25" s="263" t="s">
        <v>155</v>
      </c>
      <c r="D25" s="222" t="s">
        <v>140</v>
      </c>
      <c r="E25" s="227">
        <v>0.1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0</v>
      </c>
      <c r="M25" s="231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3.0049999999999999</v>
      </c>
      <c r="U25" s="222">
        <f>ROUND(E25*T25,2)</f>
        <v>0.3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131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5">
      <c r="A26" s="214" t="s">
        <v>122</v>
      </c>
      <c r="B26" s="221" t="s">
        <v>69</v>
      </c>
      <c r="C26" s="264" t="s">
        <v>70</v>
      </c>
      <c r="D26" s="224"/>
      <c r="E26" s="228"/>
      <c r="F26" s="232"/>
      <c r="G26" s="232">
        <f>SUMIF(AE27:AE29,"&lt;&gt;NOR",G27:G29)</f>
        <v>0</v>
      </c>
      <c r="H26" s="232"/>
      <c r="I26" s="232">
        <f>SUM(I27:I29)</f>
        <v>0</v>
      </c>
      <c r="J26" s="232"/>
      <c r="K26" s="232">
        <f>SUM(K27:K29)</f>
        <v>0</v>
      </c>
      <c r="L26" s="232"/>
      <c r="M26" s="232">
        <f>SUM(M27:M29)</f>
        <v>0</v>
      </c>
      <c r="N26" s="224"/>
      <c r="O26" s="224">
        <f>SUM(O27:O29)</f>
        <v>1.174E-2</v>
      </c>
      <c r="P26" s="224"/>
      <c r="Q26" s="224">
        <f>SUM(Q27:Q29)</f>
        <v>0</v>
      </c>
      <c r="R26" s="224"/>
      <c r="S26" s="224"/>
      <c r="T26" s="225"/>
      <c r="U26" s="224">
        <f>SUM(U27:U29)</f>
        <v>11.4</v>
      </c>
      <c r="AE26" t="s">
        <v>123</v>
      </c>
    </row>
    <row r="27" spans="1:60" ht="20.399999999999999" outlineLevel="1" x14ac:dyDescent="0.25">
      <c r="A27" s="213">
        <v>14</v>
      </c>
      <c r="B27" s="220" t="s">
        <v>156</v>
      </c>
      <c r="C27" s="263" t="s">
        <v>157</v>
      </c>
      <c r="D27" s="222" t="s">
        <v>143</v>
      </c>
      <c r="E27" s="227">
        <v>16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0</v>
      </c>
      <c r="M27" s="231">
        <f>G27*(1+L27/100)</f>
        <v>0</v>
      </c>
      <c r="N27" s="222">
        <v>5.8E-4</v>
      </c>
      <c r="O27" s="222">
        <f>ROUND(E27*N27,5)</f>
        <v>9.2800000000000001E-3</v>
      </c>
      <c r="P27" s="222">
        <v>0</v>
      </c>
      <c r="Q27" s="222">
        <f>ROUND(E27*P27,5)</f>
        <v>0</v>
      </c>
      <c r="R27" s="222"/>
      <c r="S27" s="222"/>
      <c r="T27" s="223">
        <v>0.6159</v>
      </c>
      <c r="U27" s="222">
        <f>ROUND(E27*T27,2)</f>
        <v>9.85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131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13">
        <v>15</v>
      </c>
      <c r="B28" s="220" t="s">
        <v>158</v>
      </c>
      <c r="C28" s="263" t="s">
        <v>159</v>
      </c>
      <c r="D28" s="222" t="s">
        <v>143</v>
      </c>
      <c r="E28" s="227">
        <v>6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0</v>
      </c>
      <c r="M28" s="231">
        <f>G28*(1+L28/100)</f>
        <v>0</v>
      </c>
      <c r="N28" s="222">
        <v>4.0999999999999999E-4</v>
      </c>
      <c r="O28" s="222">
        <f>ROUND(E28*N28,5)</f>
        <v>2.4599999999999999E-3</v>
      </c>
      <c r="P28" s="222">
        <v>0</v>
      </c>
      <c r="Q28" s="222">
        <f>ROUND(E28*P28,5)</f>
        <v>0</v>
      </c>
      <c r="R28" s="222"/>
      <c r="S28" s="222"/>
      <c r="T28" s="223">
        <v>0.25800000000000001</v>
      </c>
      <c r="U28" s="222">
        <f>ROUND(E28*T28,2)</f>
        <v>1.55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131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3">
        <v>16</v>
      </c>
      <c r="B29" s="220" t="s">
        <v>160</v>
      </c>
      <c r="C29" s="263" t="s">
        <v>161</v>
      </c>
      <c r="D29" s="222" t="s">
        <v>130</v>
      </c>
      <c r="E29" s="227">
        <v>1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0</v>
      </c>
      <c r="M29" s="231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131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5">
      <c r="A30" s="214" t="s">
        <v>122</v>
      </c>
      <c r="B30" s="221" t="s">
        <v>71</v>
      </c>
      <c r="C30" s="264" t="s">
        <v>72</v>
      </c>
      <c r="D30" s="224"/>
      <c r="E30" s="228"/>
      <c r="F30" s="232"/>
      <c r="G30" s="232">
        <f>SUMIF(AE31:AE36,"&lt;&gt;NOR",G31:G36)</f>
        <v>0</v>
      </c>
      <c r="H30" s="232"/>
      <c r="I30" s="232">
        <f>SUM(I31:I36)</f>
        <v>0</v>
      </c>
      <c r="J30" s="232"/>
      <c r="K30" s="232">
        <f>SUM(K31:K36)</f>
        <v>0</v>
      </c>
      <c r="L30" s="232"/>
      <c r="M30" s="232">
        <f>SUM(M31:M36)</f>
        <v>0</v>
      </c>
      <c r="N30" s="224"/>
      <c r="O30" s="224">
        <f>SUM(O31:O36)</f>
        <v>1.1979999999999999E-2</v>
      </c>
      <c r="P30" s="224"/>
      <c r="Q30" s="224">
        <f>SUM(Q31:Q36)</f>
        <v>3.5560000000000001E-2</v>
      </c>
      <c r="R30" s="224"/>
      <c r="S30" s="224"/>
      <c r="T30" s="225"/>
      <c r="U30" s="224">
        <f>SUM(U31:U36)</f>
        <v>3.53</v>
      </c>
      <c r="AE30" t="s">
        <v>123</v>
      </c>
    </row>
    <row r="31" spans="1:60" outlineLevel="1" x14ac:dyDescent="0.25">
      <c r="A31" s="213">
        <v>17</v>
      </c>
      <c r="B31" s="220" t="s">
        <v>162</v>
      </c>
      <c r="C31" s="263" t="s">
        <v>163</v>
      </c>
      <c r="D31" s="222" t="s">
        <v>143</v>
      </c>
      <c r="E31" s="227">
        <v>14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0</v>
      </c>
      <c r="M31" s="231">
        <f>G31*(1+L31/100)</f>
        <v>0</v>
      </c>
      <c r="N31" s="222">
        <v>2.5000000000000001E-4</v>
      </c>
      <c r="O31" s="222">
        <f>ROUND(E31*N31,5)</f>
        <v>3.5000000000000001E-3</v>
      </c>
      <c r="P31" s="222">
        <v>2.5400000000000002E-3</v>
      </c>
      <c r="Q31" s="222">
        <f>ROUND(E31*P31,5)</f>
        <v>3.5560000000000001E-2</v>
      </c>
      <c r="R31" s="222"/>
      <c r="S31" s="222"/>
      <c r="T31" s="223">
        <v>0.03</v>
      </c>
      <c r="U31" s="222">
        <f>ROUND(E31*T31,2)</f>
        <v>0.42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131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3">
        <v>18</v>
      </c>
      <c r="B32" s="220" t="s">
        <v>164</v>
      </c>
      <c r="C32" s="263" t="s">
        <v>165</v>
      </c>
      <c r="D32" s="222" t="s">
        <v>143</v>
      </c>
      <c r="E32" s="227">
        <v>8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0</v>
      </c>
      <c r="M32" s="231">
        <f>G32*(1+L32/100)</f>
        <v>0</v>
      </c>
      <c r="N32" s="222">
        <v>1.06E-3</v>
      </c>
      <c r="O32" s="222">
        <f>ROUND(E32*N32,5)</f>
        <v>8.4799999999999997E-3</v>
      </c>
      <c r="P32" s="222">
        <v>0</v>
      </c>
      <c r="Q32" s="222">
        <f>ROUND(E32*P32,5)</f>
        <v>0</v>
      </c>
      <c r="R32" s="222"/>
      <c r="S32" s="222"/>
      <c r="T32" s="223">
        <v>0.33262999999999998</v>
      </c>
      <c r="U32" s="222">
        <f>ROUND(E32*T32,2)</f>
        <v>2.66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131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3">
        <v>19</v>
      </c>
      <c r="B33" s="220" t="s">
        <v>166</v>
      </c>
      <c r="C33" s="263" t="s">
        <v>167</v>
      </c>
      <c r="D33" s="222" t="s">
        <v>168</v>
      </c>
      <c r="E33" s="227">
        <v>6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0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7.0000000000000007E-2</v>
      </c>
      <c r="U33" s="222">
        <f>ROUND(E33*T33,2)</f>
        <v>0.42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131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3">
        <v>20</v>
      </c>
      <c r="B34" s="220" t="s">
        <v>169</v>
      </c>
      <c r="C34" s="263" t="s">
        <v>170</v>
      </c>
      <c r="D34" s="222" t="s">
        <v>130</v>
      </c>
      <c r="E34" s="227">
        <v>1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0</v>
      </c>
      <c r="M34" s="231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131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3">
        <v>21</v>
      </c>
      <c r="B35" s="220" t="s">
        <v>171</v>
      </c>
      <c r="C35" s="263" t="s">
        <v>172</v>
      </c>
      <c r="D35" s="222" t="s">
        <v>130</v>
      </c>
      <c r="E35" s="227">
        <v>1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0</v>
      </c>
      <c r="M35" s="231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131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3">
        <v>22</v>
      </c>
      <c r="B36" s="220" t="s">
        <v>173</v>
      </c>
      <c r="C36" s="263" t="s">
        <v>174</v>
      </c>
      <c r="D36" s="222" t="s">
        <v>140</v>
      </c>
      <c r="E36" s="227">
        <v>0.02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0</v>
      </c>
      <c r="M36" s="231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1.333</v>
      </c>
      <c r="U36" s="222">
        <f>ROUND(E36*T36,2)</f>
        <v>0.03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131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5">
      <c r="A37" s="214" t="s">
        <v>122</v>
      </c>
      <c r="B37" s="221" t="s">
        <v>73</v>
      </c>
      <c r="C37" s="264" t="s">
        <v>74</v>
      </c>
      <c r="D37" s="224"/>
      <c r="E37" s="228"/>
      <c r="F37" s="232"/>
      <c r="G37" s="232">
        <f>SUMIF(AE38:AE39,"&lt;&gt;NOR",G38:G39)</f>
        <v>0</v>
      </c>
      <c r="H37" s="232"/>
      <c r="I37" s="232">
        <f>SUM(I38:I39)</f>
        <v>0</v>
      </c>
      <c r="J37" s="232"/>
      <c r="K37" s="232">
        <f>SUM(K38:K39)</f>
        <v>0</v>
      </c>
      <c r="L37" s="232"/>
      <c r="M37" s="232">
        <f>SUM(M38:M39)</f>
        <v>0</v>
      </c>
      <c r="N37" s="224"/>
      <c r="O37" s="224">
        <f>SUM(O38:O39)</f>
        <v>0</v>
      </c>
      <c r="P37" s="224"/>
      <c r="Q37" s="224">
        <f>SUM(Q38:Q39)</f>
        <v>0.39900000000000002</v>
      </c>
      <c r="R37" s="224"/>
      <c r="S37" s="224"/>
      <c r="T37" s="225"/>
      <c r="U37" s="224">
        <f>SUM(U38:U39)</f>
        <v>2.16</v>
      </c>
      <c r="AE37" t="s">
        <v>123</v>
      </c>
    </row>
    <row r="38" spans="1:60" outlineLevel="1" x14ac:dyDescent="0.25">
      <c r="A38" s="213">
        <v>23</v>
      </c>
      <c r="B38" s="220" t="s">
        <v>175</v>
      </c>
      <c r="C38" s="263" t="s">
        <v>176</v>
      </c>
      <c r="D38" s="222" t="s">
        <v>130</v>
      </c>
      <c r="E38" s="227">
        <v>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0</v>
      </c>
      <c r="M38" s="231">
        <f>G38*(1+L38/100)</f>
        <v>0</v>
      </c>
      <c r="N38" s="222">
        <v>0</v>
      </c>
      <c r="O38" s="222">
        <f>ROUND(E38*N38,5)</f>
        <v>0</v>
      </c>
      <c r="P38" s="222">
        <v>0.312</v>
      </c>
      <c r="Q38" s="222">
        <f>ROUND(E38*P38,5)</f>
        <v>0.312</v>
      </c>
      <c r="R38" s="222"/>
      <c r="S38" s="222"/>
      <c r="T38" s="223">
        <v>0.72899999999999998</v>
      </c>
      <c r="U38" s="222">
        <f>ROUND(E38*T38,2)</f>
        <v>0.73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131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3">
        <v>24</v>
      </c>
      <c r="B39" s="220" t="s">
        <v>177</v>
      </c>
      <c r="C39" s="263" t="s">
        <v>178</v>
      </c>
      <c r="D39" s="222" t="s">
        <v>130</v>
      </c>
      <c r="E39" s="227">
        <v>2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0</v>
      </c>
      <c r="M39" s="231">
        <f>G39*(1+L39/100)</f>
        <v>0</v>
      </c>
      <c r="N39" s="222">
        <v>0</v>
      </c>
      <c r="O39" s="222">
        <f>ROUND(E39*N39,5)</f>
        <v>0</v>
      </c>
      <c r="P39" s="222">
        <v>4.3499999999999997E-2</v>
      </c>
      <c r="Q39" s="222">
        <f>ROUND(E39*P39,5)</f>
        <v>8.6999999999999994E-2</v>
      </c>
      <c r="R39" s="222"/>
      <c r="S39" s="222"/>
      <c r="T39" s="223">
        <v>0.71299999999999997</v>
      </c>
      <c r="U39" s="222">
        <f>ROUND(E39*T39,2)</f>
        <v>1.43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131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5">
      <c r="A40" s="214" t="s">
        <v>122</v>
      </c>
      <c r="B40" s="221" t="s">
        <v>75</v>
      </c>
      <c r="C40" s="264" t="s">
        <v>76</v>
      </c>
      <c r="D40" s="224"/>
      <c r="E40" s="228"/>
      <c r="F40" s="232"/>
      <c r="G40" s="232">
        <f>SUMIF(AE41:AE58,"&lt;&gt;NOR",G41:G58)</f>
        <v>0</v>
      </c>
      <c r="H40" s="232"/>
      <c r="I40" s="232">
        <f>SUM(I41:I58)</f>
        <v>0</v>
      </c>
      <c r="J40" s="232"/>
      <c r="K40" s="232">
        <f>SUM(K41:K58)</f>
        <v>0</v>
      </c>
      <c r="L40" s="232"/>
      <c r="M40" s="232">
        <f>SUM(M41:M58)</f>
        <v>0</v>
      </c>
      <c r="N40" s="224"/>
      <c r="O40" s="224">
        <f>SUM(O41:O58)</f>
        <v>3.1719999999999998E-2</v>
      </c>
      <c r="P40" s="224"/>
      <c r="Q40" s="224">
        <f>SUM(Q41:Q58)</f>
        <v>0</v>
      </c>
      <c r="R40" s="224"/>
      <c r="S40" s="224"/>
      <c r="T40" s="225"/>
      <c r="U40" s="224">
        <f>SUM(U41:U58)</f>
        <v>10.84</v>
      </c>
      <c r="AE40" t="s">
        <v>123</v>
      </c>
    </row>
    <row r="41" spans="1:60" ht="20.399999999999999" outlineLevel="1" x14ac:dyDescent="0.25">
      <c r="A41" s="213">
        <v>25</v>
      </c>
      <c r="B41" s="220" t="s">
        <v>179</v>
      </c>
      <c r="C41" s="263" t="s">
        <v>180</v>
      </c>
      <c r="D41" s="222" t="s">
        <v>168</v>
      </c>
      <c r="E41" s="227">
        <v>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0</v>
      </c>
      <c r="M41" s="231">
        <f>G41*(1+L41/100)</f>
        <v>0</v>
      </c>
      <c r="N41" s="222">
        <v>2.5999999999999999E-2</v>
      </c>
      <c r="O41" s="222">
        <f>ROUND(E41*N41,5)</f>
        <v>2.5999999999999999E-2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181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3">
        <v>26</v>
      </c>
      <c r="B42" s="220" t="s">
        <v>182</v>
      </c>
      <c r="C42" s="263" t="s">
        <v>183</v>
      </c>
      <c r="D42" s="222" t="s">
        <v>130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0</v>
      </c>
      <c r="M42" s="231">
        <f>G42*(1+L42/100)</f>
        <v>0</v>
      </c>
      <c r="N42" s="222">
        <v>6.2E-4</v>
      </c>
      <c r="O42" s="222">
        <f>ROUND(E42*N42,5)</f>
        <v>6.2E-4</v>
      </c>
      <c r="P42" s="222">
        <v>0</v>
      </c>
      <c r="Q42" s="222">
        <f>ROUND(E42*P42,5)</f>
        <v>0</v>
      </c>
      <c r="R42" s="222"/>
      <c r="S42" s="222"/>
      <c r="T42" s="223">
        <v>10.5261</v>
      </c>
      <c r="U42" s="222">
        <f>ROUND(E42*T42,2)</f>
        <v>10.53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131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3">
        <v>27</v>
      </c>
      <c r="B43" s="220" t="s">
        <v>184</v>
      </c>
      <c r="C43" s="263" t="s">
        <v>185</v>
      </c>
      <c r="D43" s="222" t="s">
        <v>143</v>
      </c>
      <c r="E43" s="227">
        <v>10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0</v>
      </c>
      <c r="M43" s="231">
        <f>G43*(1+L43/100)</f>
        <v>0</v>
      </c>
      <c r="N43" s="222">
        <v>5.1000000000000004E-4</v>
      </c>
      <c r="O43" s="222">
        <f>ROUND(E43*N43,5)</f>
        <v>5.1000000000000004E-3</v>
      </c>
      <c r="P43" s="222">
        <v>0</v>
      </c>
      <c r="Q43" s="222">
        <f>ROUND(E43*P43,5)</f>
        <v>0</v>
      </c>
      <c r="R43" s="222"/>
      <c r="S43" s="222"/>
      <c r="T43" s="223">
        <v>3.1E-2</v>
      </c>
      <c r="U43" s="222">
        <f>ROUND(E43*T43,2)</f>
        <v>0.31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131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3">
        <v>28</v>
      </c>
      <c r="B44" s="220" t="s">
        <v>186</v>
      </c>
      <c r="C44" s="263" t="s">
        <v>187</v>
      </c>
      <c r="D44" s="222" t="s">
        <v>168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0</v>
      </c>
      <c r="M44" s="231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131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29</v>
      </c>
      <c r="B45" s="220" t="s">
        <v>188</v>
      </c>
      <c r="C45" s="263" t="s">
        <v>189</v>
      </c>
      <c r="D45" s="222" t="s">
        <v>168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0</v>
      </c>
      <c r="M45" s="231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131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30</v>
      </c>
      <c r="B46" s="220" t="s">
        <v>190</v>
      </c>
      <c r="C46" s="263" t="s">
        <v>191</v>
      </c>
      <c r="D46" s="222" t="s">
        <v>168</v>
      </c>
      <c r="E46" s="227">
        <v>4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0</v>
      </c>
      <c r="M46" s="231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131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3">
        <v>31</v>
      </c>
      <c r="B47" s="220" t="s">
        <v>192</v>
      </c>
      <c r="C47" s="263" t="s">
        <v>193</v>
      </c>
      <c r="D47" s="222" t="s">
        <v>168</v>
      </c>
      <c r="E47" s="227">
        <v>5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0</v>
      </c>
      <c r="M47" s="231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131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3">
        <v>32</v>
      </c>
      <c r="B48" s="220" t="s">
        <v>194</v>
      </c>
      <c r="C48" s="263" t="s">
        <v>195</v>
      </c>
      <c r="D48" s="222" t="s">
        <v>168</v>
      </c>
      <c r="E48" s="227">
        <v>2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0</v>
      </c>
      <c r="M48" s="231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131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3">
        <v>33</v>
      </c>
      <c r="B49" s="220" t="s">
        <v>196</v>
      </c>
      <c r="C49" s="263" t="s">
        <v>197</v>
      </c>
      <c r="D49" s="222" t="s">
        <v>168</v>
      </c>
      <c r="E49" s="227">
        <v>2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0</v>
      </c>
      <c r="M49" s="231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131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3">
        <v>34</v>
      </c>
      <c r="B50" s="220" t="s">
        <v>198</v>
      </c>
      <c r="C50" s="263" t="s">
        <v>199</v>
      </c>
      <c r="D50" s="222" t="s">
        <v>168</v>
      </c>
      <c r="E50" s="227">
        <v>1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0</v>
      </c>
      <c r="M50" s="231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0</v>
      </c>
      <c r="U50" s="222">
        <f>ROUND(E50*T50,2)</f>
        <v>0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131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35</v>
      </c>
      <c r="B51" s="220" t="s">
        <v>200</v>
      </c>
      <c r="C51" s="263" t="s">
        <v>201</v>
      </c>
      <c r="D51" s="222" t="s">
        <v>168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0</v>
      </c>
      <c r="M51" s="231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131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3">
        <v>36</v>
      </c>
      <c r="B52" s="220" t="s">
        <v>202</v>
      </c>
      <c r="C52" s="263" t="s">
        <v>203</v>
      </c>
      <c r="D52" s="222" t="s">
        <v>168</v>
      </c>
      <c r="E52" s="227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0</v>
      </c>
      <c r="M52" s="231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131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3">
        <v>37</v>
      </c>
      <c r="B53" s="220" t="s">
        <v>204</v>
      </c>
      <c r="C53" s="263" t="s">
        <v>205</v>
      </c>
      <c r="D53" s="222" t="s">
        <v>168</v>
      </c>
      <c r="E53" s="227">
        <v>4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0</v>
      </c>
      <c r="M53" s="231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131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>
        <v>38</v>
      </c>
      <c r="B54" s="220" t="s">
        <v>206</v>
      </c>
      <c r="C54" s="263" t="s">
        <v>207</v>
      </c>
      <c r="D54" s="222" t="s">
        <v>168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0</v>
      </c>
      <c r="M54" s="231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131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3">
        <v>39</v>
      </c>
      <c r="B55" s="220" t="s">
        <v>208</v>
      </c>
      <c r="C55" s="263" t="s">
        <v>209</v>
      </c>
      <c r="D55" s="222" t="s">
        <v>143</v>
      </c>
      <c r="E55" s="227">
        <v>10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0</v>
      </c>
      <c r="M55" s="231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131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3">
        <v>40</v>
      </c>
      <c r="B56" s="220" t="s">
        <v>210</v>
      </c>
      <c r="C56" s="263" t="s">
        <v>211</v>
      </c>
      <c r="D56" s="222" t="s">
        <v>212</v>
      </c>
      <c r="E56" s="227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0</v>
      </c>
      <c r="M56" s="231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131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3">
        <v>41</v>
      </c>
      <c r="B57" s="220" t="s">
        <v>213</v>
      </c>
      <c r="C57" s="263" t="s">
        <v>214</v>
      </c>
      <c r="D57" s="222" t="s">
        <v>0</v>
      </c>
      <c r="E57" s="227">
        <v>780.47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0</v>
      </c>
      <c r="M57" s="231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131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3">
        <v>42</v>
      </c>
      <c r="B58" s="220" t="s">
        <v>215</v>
      </c>
      <c r="C58" s="263" t="s">
        <v>216</v>
      </c>
      <c r="D58" s="222" t="s">
        <v>0</v>
      </c>
      <c r="E58" s="227">
        <v>780.47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0</v>
      </c>
      <c r="M58" s="231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131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5">
      <c r="A59" s="214" t="s">
        <v>122</v>
      </c>
      <c r="B59" s="221" t="s">
        <v>77</v>
      </c>
      <c r="C59" s="264" t="s">
        <v>78</v>
      </c>
      <c r="D59" s="224"/>
      <c r="E59" s="228"/>
      <c r="F59" s="232"/>
      <c r="G59" s="232">
        <f>SUMIF(AE60:AE60,"&lt;&gt;NOR",G60:G60)</f>
        <v>0</v>
      </c>
      <c r="H59" s="232"/>
      <c r="I59" s="232">
        <f>SUM(I60:I60)</f>
        <v>0</v>
      </c>
      <c r="J59" s="232"/>
      <c r="K59" s="232">
        <f>SUM(K60:K60)</f>
        <v>0</v>
      </c>
      <c r="L59" s="232"/>
      <c r="M59" s="232">
        <f>SUM(M60:M60)</f>
        <v>0</v>
      </c>
      <c r="N59" s="224"/>
      <c r="O59" s="224">
        <f>SUM(O60:O60)</f>
        <v>4.5199999999999997E-3</v>
      </c>
      <c r="P59" s="224"/>
      <c r="Q59" s="224">
        <f>SUM(Q60:Q60)</f>
        <v>0</v>
      </c>
      <c r="R59" s="224"/>
      <c r="S59" s="224"/>
      <c r="T59" s="225"/>
      <c r="U59" s="224">
        <f>SUM(U60:U60)</f>
        <v>0.46</v>
      </c>
      <c r="AE59" t="s">
        <v>123</v>
      </c>
    </row>
    <row r="60" spans="1:60" outlineLevel="1" x14ac:dyDescent="0.25">
      <c r="A60" s="213">
        <v>43</v>
      </c>
      <c r="B60" s="220" t="s">
        <v>217</v>
      </c>
      <c r="C60" s="263" t="s">
        <v>218</v>
      </c>
      <c r="D60" s="222" t="s">
        <v>130</v>
      </c>
      <c r="E60" s="227">
        <v>4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0</v>
      </c>
      <c r="M60" s="231">
        <f>G60*(1+L60/100)</f>
        <v>0</v>
      </c>
      <c r="N60" s="222">
        <v>1.1299999999999999E-3</v>
      </c>
      <c r="O60" s="222">
        <f>ROUND(E60*N60,5)</f>
        <v>4.5199999999999997E-3</v>
      </c>
      <c r="P60" s="222">
        <v>0</v>
      </c>
      <c r="Q60" s="222">
        <f>ROUND(E60*P60,5)</f>
        <v>0</v>
      </c>
      <c r="R60" s="222"/>
      <c r="S60" s="222"/>
      <c r="T60" s="223">
        <v>0.114</v>
      </c>
      <c r="U60" s="222">
        <f>ROUND(E60*T60,2)</f>
        <v>0.46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131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14" t="s">
        <v>122</v>
      </c>
      <c r="B61" s="221" t="s">
        <v>79</v>
      </c>
      <c r="C61" s="264" t="s">
        <v>80</v>
      </c>
      <c r="D61" s="224"/>
      <c r="E61" s="228"/>
      <c r="F61" s="232"/>
      <c r="G61" s="232">
        <f>SUMIF(AE62:AE67,"&lt;&gt;NOR",G62:G67)</f>
        <v>0</v>
      </c>
      <c r="H61" s="232"/>
      <c r="I61" s="232">
        <f>SUM(I62:I67)</f>
        <v>0</v>
      </c>
      <c r="J61" s="232"/>
      <c r="K61" s="232">
        <f>SUM(K62:K67)</f>
        <v>0</v>
      </c>
      <c r="L61" s="232"/>
      <c r="M61" s="232">
        <f>SUM(M62:M67)</f>
        <v>0</v>
      </c>
      <c r="N61" s="224"/>
      <c r="O61" s="224">
        <f>SUM(O62:O67)</f>
        <v>8.967E-2</v>
      </c>
      <c r="P61" s="224"/>
      <c r="Q61" s="224">
        <f>SUM(Q62:Q67)</f>
        <v>0</v>
      </c>
      <c r="R61" s="224"/>
      <c r="S61" s="224"/>
      <c r="T61" s="225"/>
      <c r="U61" s="224">
        <f>SUM(U62:U67)</f>
        <v>29.200000000000003</v>
      </c>
      <c r="AE61" t="s">
        <v>123</v>
      </c>
    </row>
    <row r="62" spans="1:60" outlineLevel="1" x14ac:dyDescent="0.25">
      <c r="A62" s="213">
        <v>44</v>
      </c>
      <c r="B62" s="220" t="s">
        <v>219</v>
      </c>
      <c r="C62" s="263" t="s">
        <v>220</v>
      </c>
      <c r="D62" s="222" t="s">
        <v>143</v>
      </c>
      <c r="E62" s="227">
        <v>22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0</v>
      </c>
      <c r="M62" s="231">
        <f>G62*(1+L62/100)</f>
        <v>0</v>
      </c>
      <c r="N62" s="222">
        <v>7.6000000000000004E-4</v>
      </c>
      <c r="O62" s="222">
        <f>ROUND(E62*N62,5)</f>
        <v>1.6719999999999999E-2</v>
      </c>
      <c r="P62" s="222">
        <v>0</v>
      </c>
      <c r="Q62" s="222">
        <f>ROUND(E62*P62,5)</f>
        <v>0</v>
      </c>
      <c r="R62" s="222"/>
      <c r="S62" s="222"/>
      <c r="T62" s="223">
        <v>0.29737999999999998</v>
      </c>
      <c r="U62" s="222">
        <f>ROUND(E62*T62,2)</f>
        <v>6.54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131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3">
        <v>45</v>
      </c>
      <c r="B63" s="220" t="s">
        <v>221</v>
      </c>
      <c r="C63" s="263" t="s">
        <v>222</v>
      </c>
      <c r="D63" s="222" t="s">
        <v>143</v>
      </c>
      <c r="E63" s="227">
        <v>30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0</v>
      </c>
      <c r="M63" s="231">
        <f>G63*(1+L63/100)</f>
        <v>0</v>
      </c>
      <c r="N63" s="222">
        <v>8.8000000000000003E-4</v>
      </c>
      <c r="O63" s="222">
        <f>ROUND(E63*N63,5)</f>
        <v>2.64E-2</v>
      </c>
      <c r="P63" s="222">
        <v>0</v>
      </c>
      <c r="Q63" s="222">
        <f>ROUND(E63*P63,5)</f>
        <v>0</v>
      </c>
      <c r="R63" s="222"/>
      <c r="S63" s="222"/>
      <c r="T63" s="223">
        <v>0.30737999999999999</v>
      </c>
      <c r="U63" s="222">
        <f>ROUND(E63*T63,2)</f>
        <v>9.2200000000000006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131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3">
        <v>46</v>
      </c>
      <c r="B64" s="220" t="s">
        <v>223</v>
      </c>
      <c r="C64" s="263" t="s">
        <v>224</v>
      </c>
      <c r="D64" s="222" t="s">
        <v>143</v>
      </c>
      <c r="E64" s="227">
        <v>35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0</v>
      </c>
      <c r="M64" s="231">
        <f>G64*(1+L64/100)</f>
        <v>0</v>
      </c>
      <c r="N64" s="222">
        <v>1.01E-3</v>
      </c>
      <c r="O64" s="222">
        <f>ROUND(E64*N64,5)</f>
        <v>3.5349999999999999E-2</v>
      </c>
      <c r="P64" s="222">
        <v>0</v>
      </c>
      <c r="Q64" s="222">
        <f>ROUND(E64*P64,5)</f>
        <v>0</v>
      </c>
      <c r="R64" s="222"/>
      <c r="S64" s="222"/>
      <c r="T64" s="223">
        <v>0.31738</v>
      </c>
      <c r="U64" s="222">
        <f>ROUND(E64*T64,2)</f>
        <v>11.11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131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3">
        <v>47</v>
      </c>
      <c r="B65" s="220" t="s">
        <v>225</v>
      </c>
      <c r="C65" s="263" t="s">
        <v>226</v>
      </c>
      <c r="D65" s="222" t="s">
        <v>143</v>
      </c>
      <c r="E65" s="227">
        <v>7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0</v>
      </c>
      <c r="M65" s="231">
        <f>G65*(1+L65/100)</f>
        <v>0</v>
      </c>
      <c r="N65" s="222">
        <v>1.6000000000000001E-3</v>
      </c>
      <c r="O65" s="222">
        <f>ROUND(E65*N65,5)</f>
        <v>1.12E-2</v>
      </c>
      <c r="P65" s="222">
        <v>0</v>
      </c>
      <c r="Q65" s="222">
        <f>ROUND(E65*P65,5)</f>
        <v>0</v>
      </c>
      <c r="R65" s="222"/>
      <c r="S65" s="222"/>
      <c r="T65" s="223">
        <v>0.33332000000000001</v>
      </c>
      <c r="U65" s="222">
        <f>ROUND(E65*T65,2)</f>
        <v>2.33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131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3">
        <v>48</v>
      </c>
      <c r="B66" s="220" t="s">
        <v>227</v>
      </c>
      <c r="C66" s="263" t="s">
        <v>228</v>
      </c>
      <c r="D66" s="222" t="s">
        <v>0</v>
      </c>
      <c r="E66" s="227">
        <v>392.65499999999997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0</v>
      </c>
      <c r="M66" s="231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131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3">
        <v>49</v>
      </c>
      <c r="B67" s="220" t="s">
        <v>229</v>
      </c>
      <c r="C67" s="263" t="s">
        <v>230</v>
      </c>
      <c r="D67" s="222" t="s">
        <v>0</v>
      </c>
      <c r="E67" s="227">
        <v>392.65499999999997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0</v>
      </c>
      <c r="M67" s="231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131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5">
      <c r="A68" s="214" t="s">
        <v>122</v>
      </c>
      <c r="B68" s="221" t="s">
        <v>81</v>
      </c>
      <c r="C68" s="264" t="s">
        <v>82</v>
      </c>
      <c r="D68" s="224"/>
      <c r="E68" s="228"/>
      <c r="F68" s="232"/>
      <c r="G68" s="232">
        <f>SUMIF(AE69:AE75,"&lt;&gt;NOR",G69:G75)</f>
        <v>0</v>
      </c>
      <c r="H68" s="232"/>
      <c r="I68" s="232">
        <f>SUM(I69:I75)</f>
        <v>0</v>
      </c>
      <c r="J68" s="232"/>
      <c r="K68" s="232">
        <f>SUM(K69:K75)</f>
        <v>0</v>
      </c>
      <c r="L68" s="232"/>
      <c r="M68" s="232">
        <f>SUM(M69:M75)</f>
        <v>0</v>
      </c>
      <c r="N68" s="224"/>
      <c r="O68" s="224">
        <f>SUM(O69:O75)</f>
        <v>9.6000000000000002E-4</v>
      </c>
      <c r="P68" s="224"/>
      <c r="Q68" s="224">
        <f>SUM(Q69:Q75)</f>
        <v>0</v>
      </c>
      <c r="R68" s="224"/>
      <c r="S68" s="224"/>
      <c r="T68" s="225"/>
      <c r="U68" s="224">
        <f>SUM(U69:U75)</f>
        <v>1.4700000000000002</v>
      </c>
      <c r="AE68" t="s">
        <v>123</v>
      </c>
    </row>
    <row r="69" spans="1:60" outlineLevel="1" x14ac:dyDescent="0.25">
      <c r="A69" s="213">
        <v>50</v>
      </c>
      <c r="B69" s="220" t="s">
        <v>231</v>
      </c>
      <c r="C69" s="263" t="s">
        <v>232</v>
      </c>
      <c r="D69" s="222" t="s">
        <v>168</v>
      </c>
      <c r="E69" s="227">
        <v>2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0</v>
      </c>
      <c r="M69" s="231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6.2E-2</v>
      </c>
      <c r="U69" s="222">
        <f>ROUND(E69*T69,2)</f>
        <v>0.12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131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3">
        <v>51</v>
      </c>
      <c r="B70" s="220" t="s">
        <v>233</v>
      </c>
      <c r="C70" s="263" t="s">
        <v>234</v>
      </c>
      <c r="D70" s="222" t="s">
        <v>168</v>
      </c>
      <c r="E70" s="227">
        <v>2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0</v>
      </c>
      <c r="M70" s="231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8.3000000000000004E-2</v>
      </c>
      <c r="U70" s="222">
        <f>ROUND(E70*T70,2)</f>
        <v>0.17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131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3">
        <v>52</v>
      </c>
      <c r="B71" s="220" t="s">
        <v>235</v>
      </c>
      <c r="C71" s="263" t="s">
        <v>236</v>
      </c>
      <c r="D71" s="222" t="s">
        <v>168</v>
      </c>
      <c r="E71" s="227">
        <v>3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0</v>
      </c>
      <c r="M71" s="231">
        <f>G71*(1+L71/100)</f>
        <v>0</v>
      </c>
      <c r="N71" s="222">
        <v>3.2000000000000003E-4</v>
      </c>
      <c r="O71" s="222">
        <f>ROUND(E71*N71,5)</f>
        <v>9.6000000000000002E-4</v>
      </c>
      <c r="P71" s="222">
        <v>0</v>
      </c>
      <c r="Q71" s="222">
        <f>ROUND(E71*P71,5)</f>
        <v>0</v>
      </c>
      <c r="R71" s="222"/>
      <c r="S71" s="222"/>
      <c r="T71" s="223">
        <v>0.22700000000000001</v>
      </c>
      <c r="U71" s="222">
        <f>ROUND(E71*T71,2)</f>
        <v>0.68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131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3">
        <v>53</v>
      </c>
      <c r="B72" s="220" t="s">
        <v>237</v>
      </c>
      <c r="C72" s="263" t="s">
        <v>238</v>
      </c>
      <c r="D72" s="222" t="s">
        <v>168</v>
      </c>
      <c r="E72" s="227">
        <v>1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0</v>
      </c>
      <c r="M72" s="231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0.22700000000000001</v>
      </c>
      <c r="U72" s="222">
        <f>ROUND(E72*T72,2)</f>
        <v>0.23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131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3">
        <v>54</v>
      </c>
      <c r="B73" s="220" t="s">
        <v>239</v>
      </c>
      <c r="C73" s="263" t="s">
        <v>240</v>
      </c>
      <c r="D73" s="222" t="s">
        <v>168</v>
      </c>
      <c r="E73" s="227">
        <v>1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0</v>
      </c>
      <c r="M73" s="231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0.26900000000000002</v>
      </c>
      <c r="U73" s="222">
        <f>ROUND(E73*T73,2)</f>
        <v>0.27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131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3">
        <v>55</v>
      </c>
      <c r="B74" s="220" t="s">
        <v>241</v>
      </c>
      <c r="C74" s="263" t="s">
        <v>242</v>
      </c>
      <c r="D74" s="222" t="s">
        <v>0</v>
      </c>
      <c r="E74" s="227">
        <v>54.055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0</v>
      </c>
      <c r="M74" s="231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131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3">
        <v>56</v>
      </c>
      <c r="B75" s="220" t="s">
        <v>243</v>
      </c>
      <c r="C75" s="263" t="s">
        <v>244</v>
      </c>
      <c r="D75" s="222" t="s">
        <v>0</v>
      </c>
      <c r="E75" s="227">
        <v>54.055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0</v>
      </c>
      <c r="M75" s="231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131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5">
      <c r="A76" s="214" t="s">
        <v>122</v>
      </c>
      <c r="B76" s="221" t="s">
        <v>83</v>
      </c>
      <c r="C76" s="264" t="s">
        <v>84</v>
      </c>
      <c r="D76" s="224"/>
      <c r="E76" s="228"/>
      <c r="F76" s="232"/>
      <c r="G76" s="232">
        <f>SUMIF(AE77:AE87,"&lt;&gt;NOR",G77:G87)</f>
        <v>0</v>
      </c>
      <c r="H76" s="232"/>
      <c r="I76" s="232">
        <f>SUM(I77:I87)</f>
        <v>0</v>
      </c>
      <c r="J76" s="232"/>
      <c r="K76" s="232">
        <f>SUM(K77:K87)</f>
        <v>0</v>
      </c>
      <c r="L76" s="232"/>
      <c r="M76" s="232">
        <f>SUM(M77:M87)</f>
        <v>0</v>
      </c>
      <c r="N76" s="224"/>
      <c r="O76" s="224">
        <f>SUM(O77:O87)</f>
        <v>0.21324999999999997</v>
      </c>
      <c r="P76" s="224"/>
      <c r="Q76" s="224">
        <f>SUM(Q77:Q87)</f>
        <v>0</v>
      </c>
      <c r="R76" s="224"/>
      <c r="S76" s="224"/>
      <c r="T76" s="225"/>
      <c r="U76" s="224">
        <f>SUM(U77:U87)</f>
        <v>14.16</v>
      </c>
      <c r="AE76" t="s">
        <v>123</v>
      </c>
    </row>
    <row r="77" spans="1:60" outlineLevel="1" x14ac:dyDescent="0.25">
      <c r="A77" s="213">
        <v>57</v>
      </c>
      <c r="B77" s="220" t="s">
        <v>245</v>
      </c>
      <c r="C77" s="263" t="s">
        <v>246</v>
      </c>
      <c r="D77" s="222" t="s">
        <v>168</v>
      </c>
      <c r="E77" s="227">
        <v>4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0</v>
      </c>
      <c r="M77" s="231">
        <f>G77*(1+L77/100)</f>
        <v>0</v>
      </c>
      <c r="N77" s="222">
        <v>3.2669999999999998E-2</v>
      </c>
      <c r="O77" s="222">
        <f>ROUND(E77*N77,5)</f>
        <v>0.13067999999999999</v>
      </c>
      <c r="P77" s="222">
        <v>0</v>
      </c>
      <c r="Q77" s="222">
        <f>ROUND(E77*P77,5)</f>
        <v>0</v>
      </c>
      <c r="R77" s="222"/>
      <c r="S77" s="222"/>
      <c r="T77" s="223">
        <v>0.94499999999999995</v>
      </c>
      <c r="U77" s="222">
        <f>ROUND(E77*T77,2)</f>
        <v>3.78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131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3">
        <v>58</v>
      </c>
      <c r="B78" s="220" t="s">
        <v>247</v>
      </c>
      <c r="C78" s="263" t="s">
        <v>248</v>
      </c>
      <c r="D78" s="222" t="s">
        <v>168</v>
      </c>
      <c r="E78" s="227">
        <v>1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0</v>
      </c>
      <c r="M78" s="231">
        <f>G78*(1+L78/100)</f>
        <v>0</v>
      </c>
      <c r="N78" s="222">
        <v>2.5409999999999999E-2</v>
      </c>
      <c r="O78" s="222">
        <f>ROUND(E78*N78,5)</f>
        <v>2.5409999999999999E-2</v>
      </c>
      <c r="P78" s="222">
        <v>0</v>
      </c>
      <c r="Q78" s="222">
        <f>ROUND(E78*P78,5)</f>
        <v>0</v>
      </c>
      <c r="R78" s="222"/>
      <c r="S78" s="222"/>
      <c r="T78" s="223">
        <v>0.92900000000000005</v>
      </c>
      <c r="U78" s="222">
        <f>ROUND(E78*T78,2)</f>
        <v>0.93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131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3">
        <v>59</v>
      </c>
      <c r="B79" s="220" t="s">
        <v>249</v>
      </c>
      <c r="C79" s="263" t="s">
        <v>250</v>
      </c>
      <c r="D79" s="222" t="s">
        <v>168</v>
      </c>
      <c r="E79" s="227">
        <v>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0</v>
      </c>
      <c r="M79" s="231">
        <f>G79*(1+L79/100)</f>
        <v>0</v>
      </c>
      <c r="N79" s="222">
        <v>3.6299999999999999E-2</v>
      </c>
      <c r="O79" s="222">
        <f>ROUND(E79*N79,5)</f>
        <v>3.6299999999999999E-2</v>
      </c>
      <c r="P79" s="222">
        <v>0</v>
      </c>
      <c r="Q79" s="222">
        <f>ROUND(E79*P79,5)</f>
        <v>0</v>
      </c>
      <c r="R79" s="222"/>
      <c r="S79" s="222"/>
      <c r="T79" s="223">
        <v>0.95299999999999996</v>
      </c>
      <c r="U79" s="222">
        <f>ROUND(E79*T79,2)</f>
        <v>0.95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131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13">
        <v>60</v>
      </c>
      <c r="B80" s="220" t="s">
        <v>251</v>
      </c>
      <c r="C80" s="263" t="s">
        <v>252</v>
      </c>
      <c r="D80" s="222" t="s">
        <v>168</v>
      </c>
      <c r="E80" s="227">
        <v>1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0</v>
      </c>
      <c r="M80" s="231">
        <f>G80*(1+L80/100)</f>
        <v>0</v>
      </c>
      <c r="N80" s="222">
        <v>1.72E-2</v>
      </c>
      <c r="O80" s="222">
        <f>ROUND(E80*N80,5)</f>
        <v>1.72E-2</v>
      </c>
      <c r="P80" s="222">
        <v>0</v>
      </c>
      <c r="Q80" s="222">
        <f>ROUND(E80*P80,5)</f>
        <v>0</v>
      </c>
      <c r="R80" s="222"/>
      <c r="S80" s="222"/>
      <c r="T80" s="223">
        <v>1.008</v>
      </c>
      <c r="U80" s="222">
        <f>ROUND(E80*T80,2)</f>
        <v>1.01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131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3">
        <v>61</v>
      </c>
      <c r="B81" s="220" t="s">
        <v>253</v>
      </c>
      <c r="C81" s="263" t="s">
        <v>254</v>
      </c>
      <c r="D81" s="222" t="s">
        <v>168</v>
      </c>
      <c r="E81" s="227">
        <v>1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0</v>
      </c>
      <c r="M81" s="231">
        <f>G81*(1+L81/100)</f>
        <v>0</v>
      </c>
      <c r="N81" s="222">
        <v>2.0000000000000002E-5</v>
      </c>
      <c r="O81" s="222">
        <f>ROUND(E81*N81,5)</f>
        <v>2.0000000000000002E-5</v>
      </c>
      <c r="P81" s="222">
        <v>0</v>
      </c>
      <c r="Q81" s="222">
        <f>ROUND(E81*P81,5)</f>
        <v>0</v>
      </c>
      <c r="R81" s="222"/>
      <c r="S81" s="222"/>
      <c r="T81" s="223">
        <v>0.86799999999999999</v>
      </c>
      <c r="U81" s="222">
        <f>ROUND(E81*T81,2)</f>
        <v>0.87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131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3">
        <v>62</v>
      </c>
      <c r="B82" s="220" t="s">
        <v>255</v>
      </c>
      <c r="C82" s="263" t="s">
        <v>256</v>
      </c>
      <c r="D82" s="222" t="s">
        <v>168</v>
      </c>
      <c r="E82" s="227">
        <v>6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0</v>
      </c>
      <c r="M82" s="231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0.94</v>
      </c>
      <c r="U82" s="222">
        <f>ROUND(E82*T82,2)</f>
        <v>5.64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131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3">
        <v>63</v>
      </c>
      <c r="B83" s="220" t="s">
        <v>251</v>
      </c>
      <c r="C83" s="263" t="s">
        <v>257</v>
      </c>
      <c r="D83" s="222" t="s">
        <v>168</v>
      </c>
      <c r="E83" s="227">
        <v>1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0</v>
      </c>
      <c r="M83" s="231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131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3">
        <v>64</v>
      </c>
      <c r="B84" s="220" t="s">
        <v>258</v>
      </c>
      <c r="C84" s="263" t="s">
        <v>259</v>
      </c>
      <c r="D84" s="222" t="s">
        <v>168</v>
      </c>
      <c r="E84" s="227">
        <v>6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0</v>
      </c>
      <c r="M84" s="231">
        <f>G84*(1+L84/100)</f>
        <v>0</v>
      </c>
      <c r="N84" s="222">
        <v>4.4000000000000002E-4</v>
      </c>
      <c r="O84" s="222">
        <f>ROUND(E84*N84,5)</f>
        <v>2.64E-3</v>
      </c>
      <c r="P84" s="222">
        <v>0</v>
      </c>
      <c r="Q84" s="222">
        <f>ROUND(E84*P84,5)</f>
        <v>0</v>
      </c>
      <c r="R84" s="222"/>
      <c r="S84" s="222"/>
      <c r="T84" s="223">
        <v>0.16400000000000001</v>
      </c>
      <c r="U84" s="222">
        <f>ROUND(E84*T84,2)</f>
        <v>0.98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131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3">
        <v>65</v>
      </c>
      <c r="B85" s="220" t="s">
        <v>260</v>
      </c>
      <c r="C85" s="263" t="s">
        <v>261</v>
      </c>
      <c r="D85" s="222" t="s">
        <v>168</v>
      </c>
      <c r="E85" s="227">
        <v>5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0</v>
      </c>
      <c r="M85" s="231">
        <f>G85*(1+L85/100)</f>
        <v>0</v>
      </c>
      <c r="N85" s="222">
        <v>2.0000000000000001E-4</v>
      </c>
      <c r="O85" s="222">
        <f>ROUND(E85*N85,5)</f>
        <v>1E-3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181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3">
        <v>66</v>
      </c>
      <c r="B86" s="220" t="s">
        <v>262</v>
      </c>
      <c r="C86" s="263" t="s">
        <v>263</v>
      </c>
      <c r="D86" s="222" t="s">
        <v>0</v>
      </c>
      <c r="E86" s="227">
        <v>524.45000000000005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0</v>
      </c>
      <c r="M86" s="231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131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3">
        <v>67</v>
      </c>
      <c r="B87" s="220" t="s">
        <v>264</v>
      </c>
      <c r="C87" s="263" t="s">
        <v>265</v>
      </c>
      <c r="D87" s="222" t="s">
        <v>0</v>
      </c>
      <c r="E87" s="227">
        <v>524.45000000000005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0</v>
      </c>
      <c r="M87" s="231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131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5">
      <c r="A88" s="214" t="s">
        <v>122</v>
      </c>
      <c r="B88" s="221" t="s">
        <v>85</v>
      </c>
      <c r="C88" s="264" t="s">
        <v>86</v>
      </c>
      <c r="D88" s="224"/>
      <c r="E88" s="228"/>
      <c r="F88" s="232"/>
      <c r="G88" s="232">
        <f>SUMIF(AE89:AE92,"&lt;&gt;NOR",G89:G92)</f>
        <v>0</v>
      </c>
      <c r="H88" s="232"/>
      <c r="I88" s="232">
        <f>SUM(I89:I92)</f>
        <v>0</v>
      </c>
      <c r="J88" s="232"/>
      <c r="K88" s="232">
        <f>SUM(K89:K92)</f>
        <v>0</v>
      </c>
      <c r="L88" s="232"/>
      <c r="M88" s="232">
        <f>SUM(M89:M92)</f>
        <v>0</v>
      </c>
      <c r="N88" s="224"/>
      <c r="O88" s="224">
        <f>SUM(O89:O92)</f>
        <v>2.4000000000000001E-4</v>
      </c>
      <c r="P88" s="224"/>
      <c r="Q88" s="224">
        <f>SUM(Q89:Q92)</f>
        <v>0</v>
      </c>
      <c r="R88" s="224"/>
      <c r="S88" s="224"/>
      <c r="T88" s="225"/>
      <c r="U88" s="224">
        <f>SUM(U89:U92)</f>
        <v>1.7</v>
      </c>
      <c r="AE88" t="s">
        <v>123</v>
      </c>
    </row>
    <row r="89" spans="1:60" outlineLevel="1" x14ac:dyDescent="0.25">
      <c r="A89" s="213">
        <v>68</v>
      </c>
      <c r="B89" s="220" t="s">
        <v>266</v>
      </c>
      <c r="C89" s="263" t="s">
        <v>267</v>
      </c>
      <c r="D89" s="222" t="s">
        <v>268</v>
      </c>
      <c r="E89" s="227">
        <v>2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0</v>
      </c>
      <c r="M89" s="231">
        <f>G89*(1+L89/100)</f>
        <v>0</v>
      </c>
      <c r="N89" s="222">
        <v>6.0000000000000002E-5</v>
      </c>
      <c r="O89" s="222">
        <f>ROUND(E89*N89,5)</f>
        <v>1.2E-4</v>
      </c>
      <c r="P89" s="222">
        <v>0</v>
      </c>
      <c r="Q89" s="222">
        <f>ROUND(E89*P89,5)</f>
        <v>0</v>
      </c>
      <c r="R89" s="222"/>
      <c r="S89" s="222"/>
      <c r="T89" s="223">
        <v>0.42599999999999999</v>
      </c>
      <c r="U89" s="222">
        <f>ROUND(E89*T89,2)</f>
        <v>0.85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131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3">
        <v>69</v>
      </c>
      <c r="B90" s="220" t="s">
        <v>269</v>
      </c>
      <c r="C90" s="263" t="s">
        <v>270</v>
      </c>
      <c r="D90" s="222" t="s">
        <v>268</v>
      </c>
      <c r="E90" s="227">
        <v>2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0</v>
      </c>
      <c r="M90" s="231">
        <f>G90*(1+L90/100)</f>
        <v>0</v>
      </c>
      <c r="N90" s="222">
        <v>6.0000000000000002E-5</v>
      </c>
      <c r="O90" s="222">
        <f>ROUND(E90*N90,5)</f>
        <v>1.2E-4</v>
      </c>
      <c r="P90" s="222">
        <v>0</v>
      </c>
      <c r="Q90" s="222">
        <f>ROUND(E90*P90,5)</f>
        <v>0</v>
      </c>
      <c r="R90" s="222"/>
      <c r="S90" s="222"/>
      <c r="T90" s="223">
        <v>0.42599999999999999</v>
      </c>
      <c r="U90" s="222">
        <f>ROUND(E90*T90,2)</f>
        <v>0.85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131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3">
        <v>70</v>
      </c>
      <c r="B91" s="220" t="s">
        <v>271</v>
      </c>
      <c r="C91" s="263" t="s">
        <v>272</v>
      </c>
      <c r="D91" s="222" t="s">
        <v>0</v>
      </c>
      <c r="E91" s="227">
        <v>6.06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0</v>
      </c>
      <c r="M91" s="231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131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3">
        <v>71</v>
      </c>
      <c r="B92" s="220" t="s">
        <v>273</v>
      </c>
      <c r="C92" s="263" t="s">
        <v>274</v>
      </c>
      <c r="D92" s="222" t="s">
        <v>0</v>
      </c>
      <c r="E92" s="227">
        <v>6.06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0</v>
      </c>
      <c r="M92" s="231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131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5">
      <c r="A93" s="214" t="s">
        <v>122</v>
      </c>
      <c r="B93" s="221" t="s">
        <v>87</v>
      </c>
      <c r="C93" s="264" t="s">
        <v>88</v>
      </c>
      <c r="D93" s="224"/>
      <c r="E93" s="228"/>
      <c r="F93" s="232"/>
      <c r="G93" s="232">
        <f>SUMIF(AE94:AE94,"&lt;&gt;NOR",G94:G94)</f>
        <v>0</v>
      </c>
      <c r="H93" s="232"/>
      <c r="I93" s="232">
        <f>SUM(I94:I94)</f>
        <v>0</v>
      </c>
      <c r="J93" s="232"/>
      <c r="K93" s="232">
        <f>SUM(K94:K94)</f>
        <v>0</v>
      </c>
      <c r="L93" s="232"/>
      <c r="M93" s="232">
        <f>SUM(M94:M94)</f>
        <v>0</v>
      </c>
      <c r="N93" s="224"/>
      <c r="O93" s="224">
        <f>SUM(O94:O94)</f>
        <v>3.4099999999999998E-3</v>
      </c>
      <c r="P93" s="224"/>
      <c r="Q93" s="224">
        <f>SUM(Q94:Q94)</f>
        <v>0</v>
      </c>
      <c r="R93" s="224"/>
      <c r="S93" s="224"/>
      <c r="T93" s="225"/>
      <c r="U93" s="224">
        <f>SUM(U94:U94)</f>
        <v>4.43</v>
      </c>
      <c r="AE93" t="s">
        <v>123</v>
      </c>
    </row>
    <row r="94" spans="1:60" ht="20.399999999999999" outlineLevel="1" x14ac:dyDescent="0.25">
      <c r="A94" s="213">
        <v>72</v>
      </c>
      <c r="B94" s="220" t="s">
        <v>275</v>
      </c>
      <c r="C94" s="263" t="s">
        <v>276</v>
      </c>
      <c r="D94" s="222" t="s">
        <v>126</v>
      </c>
      <c r="E94" s="227">
        <v>11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0</v>
      </c>
      <c r="M94" s="231">
        <f>G94*(1+L94/100)</f>
        <v>0</v>
      </c>
      <c r="N94" s="222">
        <v>3.1E-4</v>
      </c>
      <c r="O94" s="222">
        <f>ROUND(E94*N94,5)</f>
        <v>3.4099999999999998E-3</v>
      </c>
      <c r="P94" s="222">
        <v>0</v>
      </c>
      <c r="Q94" s="222">
        <f>ROUND(E94*P94,5)</f>
        <v>0</v>
      </c>
      <c r="R94" s="222"/>
      <c r="S94" s="222"/>
      <c r="T94" s="223">
        <v>0.40300000000000002</v>
      </c>
      <c r="U94" s="222">
        <f>ROUND(E94*T94,2)</f>
        <v>4.43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131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5">
      <c r="A95" s="214" t="s">
        <v>122</v>
      </c>
      <c r="B95" s="221" t="s">
        <v>89</v>
      </c>
      <c r="C95" s="264" t="s">
        <v>90</v>
      </c>
      <c r="D95" s="224"/>
      <c r="E95" s="228"/>
      <c r="F95" s="232"/>
      <c r="G95" s="232">
        <f>SUMIF(AE96:AE96,"&lt;&gt;NOR",G96:G96)</f>
        <v>0</v>
      </c>
      <c r="H95" s="232"/>
      <c r="I95" s="232">
        <f>SUM(I96:I96)</f>
        <v>0</v>
      </c>
      <c r="J95" s="232"/>
      <c r="K95" s="232">
        <f>SUM(K96:K96)</f>
        <v>0</v>
      </c>
      <c r="L95" s="232"/>
      <c r="M95" s="232">
        <f>SUM(M96:M96)</f>
        <v>0</v>
      </c>
      <c r="N95" s="224"/>
      <c r="O95" s="224">
        <f>SUM(O96:O96)</f>
        <v>1.2999999999999999E-3</v>
      </c>
      <c r="P95" s="224"/>
      <c r="Q95" s="224">
        <f>SUM(Q96:Q96)</f>
        <v>0</v>
      </c>
      <c r="R95" s="224"/>
      <c r="S95" s="224"/>
      <c r="T95" s="225"/>
      <c r="U95" s="224">
        <f>SUM(U96:U96)</f>
        <v>1.19</v>
      </c>
      <c r="AE95" t="s">
        <v>123</v>
      </c>
    </row>
    <row r="96" spans="1:60" ht="20.399999999999999" outlineLevel="1" x14ac:dyDescent="0.25">
      <c r="A96" s="213">
        <v>73</v>
      </c>
      <c r="B96" s="220" t="s">
        <v>277</v>
      </c>
      <c r="C96" s="263" t="s">
        <v>278</v>
      </c>
      <c r="D96" s="222" t="s">
        <v>126</v>
      </c>
      <c r="E96" s="227">
        <v>5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0</v>
      </c>
      <c r="M96" s="231">
        <f>G96*(1+L96/100)</f>
        <v>0</v>
      </c>
      <c r="N96" s="222">
        <v>2.5999999999999998E-4</v>
      </c>
      <c r="O96" s="222">
        <f>ROUND(E96*N96,5)</f>
        <v>1.2999999999999999E-3</v>
      </c>
      <c r="P96" s="222">
        <v>0</v>
      </c>
      <c r="Q96" s="222">
        <f>ROUND(E96*P96,5)</f>
        <v>0</v>
      </c>
      <c r="R96" s="222"/>
      <c r="S96" s="222"/>
      <c r="T96" s="223">
        <v>0.2384</v>
      </c>
      <c r="U96" s="222">
        <f>ROUND(E96*T96,2)</f>
        <v>1.19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127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14" t="s">
        <v>122</v>
      </c>
      <c r="B97" s="221" t="s">
        <v>91</v>
      </c>
      <c r="C97" s="264" t="s">
        <v>27</v>
      </c>
      <c r="D97" s="224"/>
      <c r="E97" s="228"/>
      <c r="F97" s="232"/>
      <c r="G97" s="232">
        <f>SUMIF(AE98:AE103,"&lt;&gt;NOR",G98:G103)</f>
        <v>0</v>
      </c>
      <c r="H97" s="232"/>
      <c r="I97" s="232">
        <f>SUM(I98:I103)</f>
        <v>0</v>
      </c>
      <c r="J97" s="232"/>
      <c r="K97" s="232">
        <f>SUM(K98:K103)</f>
        <v>0</v>
      </c>
      <c r="L97" s="232"/>
      <c r="M97" s="232">
        <f>SUM(M98:M103)</f>
        <v>0</v>
      </c>
      <c r="N97" s="224"/>
      <c r="O97" s="224">
        <f>SUM(O98:O103)</f>
        <v>0</v>
      </c>
      <c r="P97" s="224"/>
      <c r="Q97" s="224">
        <f>SUM(Q98:Q103)</f>
        <v>0</v>
      </c>
      <c r="R97" s="224"/>
      <c r="S97" s="224"/>
      <c r="T97" s="225"/>
      <c r="U97" s="224">
        <f>SUM(U98:U103)</f>
        <v>2800</v>
      </c>
      <c r="AE97" t="s">
        <v>123</v>
      </c>
    </row>
    <row r="98" spans="1:60" outlineLevel="1" x14ac:dyDescent="0.25">
      <c r="A98" s="213">
        <v>74</v>
      </c>
      <c r="B98" s="220" t="s">
        <v>279</v>
      </c>
      <c r="C98" s="263" t="s">
        <v>280</v>
      </c>
      <c r="D98" s="222" t="s">
        <v>212</v>
      </c>
      <c r="E98" s="227">
        <v>1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0</v>
      </c>
      <c r="M98" s="231">
        <f>G98*(1+L98/100)</f>
        <v>0</v>
      </c>
      <c r="N98" s="222">
        <v>0</v>
      </c>
      <c r="O98" s="222">
        <f>ROUND(E98*N98,5)</f>
        <v>0</v>
      </c>
      <c r="P98" s="222">
        <v>0</v>
      </c>
      <c r="Q98" s="222">
        <f>ROUND(E98*P98,5)</f>
        <v>0</v>
      </c>
      <c r="R98" s="222"/>
      <c r="S98" s="222"/>
      <c r="T98" s="223">
        <v>0</v>
      </c>
      <c r="U98" s="222">
        <f>ROUND(E98*T98,2)</f>
        <v>0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131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1" outlineLevel="1" x14ac:dyDescent="0.25">
      <c r="A99" s="213"/>
      <c r="B99" s="220"/>
      <c r="C99" s="265" t="s">
        <v>281</v>
      </c>
      <c r="D99" s="226"/>
      <c r="E99" s="229"/>
      <c r="F99" s="233"/>
      <c r="G99" s="234"/>
      <c r="H99" s="231"/>
      <c r="I99" s="231"/>
      <c r="J99" s="231"/>
      <c r="K99" s="231"/>
      <c r="L99" s="231"/>
      <c r="M99" s="231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282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5" t="str">
        <f>C99</f>
        <v>Náklady na vyhotovení dokumentace skutečného provedení stavby a její předání objednateli v požadované formě</v>
      </c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3">
        <v>75</v>
      </c>
      <c r="B100" s="220" t="s">
        <v>283</v>
      </c>
      <c r="C100" s="263" t="s">
        <v>284</v>
      </c>
      <c r="D100" s="222" t="s">
        <v>212</v>
      </c>
      <c r="E100" s="227">
        <v>1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0</v>
      </c>
      <c r="M100" s="231">
        <f>G100*(1+L100/100)</f>
        <v>0</v>
      </c>
      <c r="N100" s="222">
        <v>0</v>
      </c>
      <c r="O100" s="222">
        <f>ROUND(E100*N100,5)</f>
        <v>0</v>
      </c>
      <c r="P100" s="222">
        <v>0</v>
      </c>
      <c r="Q100" s="222">
        <f>ROUND(E100*P100,5)</f>
        <v>0</v>
      </c>
      <c r="R100" s="222"/>
      <c r="S100" s="222"/>
      <c r="T100" s="223">
        <v>0</v>
      </c>
      <c r="U100" s="222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131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13">
        <v>76</v>
      </c>
      <c r="B101" s="220" t="s">
        <v>285</v>
      </c>
      <c r="C101" s="263" t="s">
        <v>286</v>
      </c>
      <c r="D101" s="222" t="s">
        <v>130</v>
      </c>
      <c r="E101" s="227">
        <v>1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0</v>
      </c>
      <c r="M101" s="231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0</v>
      </c>
      <c r="U101" s="222">
        <f>ROUND(E101*T101,2)</f>
        <v>0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131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3">
        <v>77</v>
      </c>
      <c r="B102" s="220" t="s">
        <v>287</v>
      </c>
      <c r="C102" s="263" t="s">
        <v>288</v>
      </c>
      <c r="D102" s="222" t="s">
        <v>289</v>
      </c>
      <c r="E102" s="227">
        <v>8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0</v>
      </c>
      <c r="M102" s="231">
        <f>G102*(1+L102/100)</f>
        <v>0</v>
      </c>
      <c r="N102" s="222">
        <v>0</v>
      </c>
      <c r="O102" s="222">
        <f>ROUND(E102*N102,5)</f>
        <v>0</v>
      </c>
      <c r="P102" s="222">
        <v>0</v>
      </c>
      <c r="Q102" s="222">
        <f>ROUND(E102*P102,5)</f>
        <v>0</v>
      </c>
      <c r="R102" s="222"/>
      <c r="S102" s="222"/>
      <c r="T102" s="223">
        <v>350</v>
      </c>
      <c r="U102" s="222">
        <f>ROUND(E102*T102,2)</f>
        <v>2800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131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3">
        <v>78</v>
      </c>
      <c r="B103" s="220" t="s">
        <v>290</v>
      </c>
      <c r="C103" s="263" t="s">
        <v>291</v>
      </c>
      <c r="D103" s="222" t="s">
        <v>130</v>
      </c>
      <c r="E103" s="227">
        <v>1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0</v>
      </c>
      <c r="M103" s="231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131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5">
      <c r="A104" s="214" t="s">
        <v>122</v>
      </c>
      <c r="B104" s="221" t="s">
        <v>92</v>
      </c>
      <c r="C104" s="264" t="s">
        <v>26</v>
      </c>
      <c r="D104" s="224"/>
      <c r="E104" s="228"/>
      <c r="F104" s="232"/>
      <c r="G104" s="232">
        <f>SUMIF(AE105:AE108,"&lt;&gt;NOR",G105:G108)</f>
        <v>0</v>
      </c>
      <c r="H104" s="232"/>
      <c r="I104" s="232">
        <f>SUM(I105:I108)</f>
        <v>0</v>
      </c>
      <c r="J104" s="232"/>
      <c r="K104" s="232">
        <f>SUM(K105:K108)</f>
        <v>0</v>
      </c>
      <c r="L104" s="232"/>
      <c r="M104" s="232">
        <f>SUM(M105:M108)</f>
        <v>0</v>
      </c>
      <c r="N104" s="224"/>
      <c r="O104" s="224">
        <f>SUM(O105:O108)</f>
        <v>0</v>
      </c>
      <c r="P104" s="224"/>
      <c r="Q104" s="224">
        <f>SUM(Q105:Q108)</f>
        <v>0</v>
      </c>
      <c r="R104" s="224"/>
      <c r="S104" s="224"/>
      <c r="T104" s="225"/>
      <c r="U104" s="224">
        <f>SUM(U105:U108)</f>
        <v>0</v>
      </c>
      <c r="AE104" t="s">
        <v>123</v>
      </c>
    </row>
    <row r="105" spans="1:60" outlineLevel="1" x14ac:dyDescent="0.25">
      <c r="A105" s="213">
        <v>79</v>
      </c>
      <c r="B105" s="220" t="s">
        <v>292</v>
      </c>
      <c r="C105" s="263" t="s">
        <v>293</v>
      </c>
      <c r="D105" s="222" t="s">
        <v>212</v>
      </c>
      <c r="E105" s="227">
        <v>1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0</v>
      </c>
      <c r="M105" s="231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131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3"/>
      <c r="B106" s="220"/>
      <c r="C106" s="265" t="s">
        <v>294</v>
      </c>
      <c r="D106" s="226"/>
      <c r="E106" s="229"/>
      <c r="F106" s="233"/>
      <c r="G106" s="234"/>
      <c r="H106" s="231"/>
      <c r="I106" s="231"/>
      <c r="J106" s="231"/>
      <c r="K106" s="231"/>
      <c r="L106" s="231"/>
      <c r="M106" s="231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282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5" t="str">
        <f>C106</f>
        <v>Veškeré náklady spojené s vybudováním, provozem a odstraněním zařízení staveniště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3">
        <v>80</v>
      </c>
      <c r="B107" s="220" t="s">
        <v>295</v>
      </c>
      <c r="C107" s="263" t="s">
        <v>296</v>
      </c>
      <c r="D107" s="222" t="s">
        <v>212</v>
      </c>
      <c r="E107" s="227">
        <v>1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0</v>
      </c>
      <c r="M107" s="231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131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3"/>
      <c r="B108" s="220"/>
      <c r="C108" s="265" t="s">
        <v>297</v>
      </c>
      <c r="D108" s="226"/>
      <c r="E108" s="229"/>
      <c r="F108" s="233"/>
      <c r="G108" s="234"/>
      <c r="H108" s="231"/>
      <c r="I108" s="231"/>
      <c r="J108" s="231"/>
      <c r="K108" s="231"/>
      <c r="L108" s="231"/>
      <c r="M108" s="231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282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5" t="str">
        <f>C108</f>
        <v>Koordinace stavebních a technologických dodávek</v>
      </c>
      <c r="BB108" s="212"/>
      <c r="BC108" s="212"/>
      <c r="BD108" s="212"/>
      <c r="BE108" s="212"/>
      <c r="BF108" s="212"/>
      <c r="BG108" s="212"/>
      <c r="BH108" s="212"/>
    </row>
    <row r="109" spans="1:60" x14ac:dyDescent="0.25">
      <c r="A109" s="214" t="s">
        <v>122</v>
      </c>
      <c r="B109" s="221" t="s">
        <v>93</v>
      </c>
      <c r="C109" s="264" t="s">
        <v>94</v>
      </c>
      <c r="D109" s="224"/>
      <c r="E109" s="228"/>
      <c r="F109" s="232"/>
      <c r="G109" s="232">
        <f>SUMIF(AE110:AE111,"&lt;&gt;NOR",G110:G111)</f>
        <v>0</v>
      </c>
      <c r="H109" s="232"/>
      <c r="I109" s="232">
        <f>SUM(I110:I111)</f>
        <v>0</v>
      </c>
      <c r="J109" s="232"/>
      <c r="K109" s="232">
        <f>SUM(K110:K111)</f>
        <v>0</v>
      </c>
      <c r="L109" s="232"/>
      <c r="M109" s="232">
        <f>SUM(M110:M111)</f>
        <v>0</v>
      </c>
      <c r="N109" s="224"/>
      <c r="O109" s="224">
        <f>SUM(O110:O111)</f>
        <v>8.0000000000000007E-5</v>
      </c>
      <c r="P109" s="224"/>
      <c r="Q109" s="224">
        <f>SUM(Q110:Q111)</f>
        <v>0</v>
      </c>
      <c r="R109" s="224"/>
      <c r="S109" s="224"/>
      <c r="T109" s="225"/>
      <c r="U109" s="224">
        <f>SUM(U110:U111)</f>
        <v>7.0000000000000007E-2</v>
      </c>
      <c r="AE109" t="s">
        <v>123</v>
      </c>
    </row>
    <row r="110" spans="1:60" outlineLevel="1" x14ac:dyDescent="0.25">
      <c r="A110" s="213">
        <v>81</v>
      </c>
      <c r="B110" s="220" t="s">
        <v>298</v>
      </c>
      <c r="C110" s="263" t="s">
        <v>299</v>
      </c>
      <c r="D110" s="222" t="s">
        <v>289</v>
      </c>
      <c r="E110" s="227">
        <v>1.5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0</v>
      </c>
      <c r="M110" s="231">
        <f>G110*(1+L110/100)</f>
        <v>0</v>
      </c>
      <c r="N110" s="222">
        <v>3.0000000000000001E-5</v>
      </c>
      <c r="O110" s="222">
        <f>ROUND(E110*N110,5)</f>
        <v>5.0000000000000002E-5</v>
      </c>
      <c r="P110" s="222">
        <v>0</v>
      </c>
      <c r="Q110" s="222">
        <f>ROUND(E110*P110,5)</f>
        <v>0</v>
      </c>
      <c r="R110" s="222"/>
      <c r="S110" s="222"/>
      <c r="T110" s="223">
        <v>2.9000000000000001E-2</v>
      </c>
      <c r="U110" s="222">
        <f>ROUND(E110*T110,2)</f>
        <v>0.04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131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3">
        <v>82</v>
      </c>
      <c r="B111" s="220" t="s">
        <v>300</v>
      </c>
      <c r="C111" s="263" t="s">
        <v>301</v>
      </c>
      <c r="D111" s="222" t="s">
        <v>302</v>
      </c>
      <c r="E111" s="227">
        <v>1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0</v>
      </c>
      <c r="M111" s="231">
        <f>G111*(1+L111/100)</f>
        <v>0</v>
      </c>
      <c r="N111" s="222">
        <v>3.0000000000000001E-5</v>
      </c>
      <c r="O111" s="222">
        <f>ROUND(E111*N111,5)</f>
        <v>3.0000000000000001E-5</v>
      </c>
      <c r="P111" s="222">
        <v>0</v>
      </c>
      <c r="Q111" s="222">
        <f>ROUND(E111*P111,5)</f>
        <v>0</v>
      </c>
      <c r="R111" s="222"/>
      <c r="S111" s="222"/>
      <c r="T111" s="223">
        <v>2.9000000000000001E-2</v>
      </c>
      <c r="U111" s="222">
        <f>ROUND(E111*T111,2)</f>
        <v>0.03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131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5">
      <c r="A112" s="214" t="s">
        <v>122</v>
      </c>
      <c r="B112" s="221" t="s">
        <v>95</v>
      </c>
      <c r="C112" s="264" t="s">
        <v>96</v>
      </c>
      <c r="D112" s="224"/>
      <c r="E112" s="228"/>
      <c r="F112" s="232"/>
      <c r="G112" s="232">
        <f>SUMIF(AE113:AE116,"&lt;&gt;NOR",G113:G116)</f>
        <v>0</v>
      </c>
      <c r="H112" s="232"/>
      <c r="I112" s="232">
        <f>SUM(I113:I116)</f>
        <v>0</v>
      </c>
      <c r="J112" s="232"/>
      <c r="K112" s="232">
        <f>SUM(K113:K116)</f>
        <v>0</v>
      </c>
      <c r="L112" s="232"/>
      <c r="M112" s="232">
        <f>SUM(M113:M116)</f>
        <v>0</v>
      </c>
      <c r="N112" s="224"/>
      <c r="O112" s="224">
        <f>SUM(O113:O116)</f>
        <v>0</v>
      </c>
      <c r="P112" s="224"/>
      <c r="Q112" s="224">
        <f>SUM(Q113:Q116)</f>
        <v>0</v>
      </c>
      <c r="R112" s="224"/>
      <c r="S112" s="224"/>
      <c r="T112" s="225"/>
      <c r="U112" s="224">
        <f>SUM(U113:U116)</f>
        <v>3</v>
      </c>
      <c r="AE112" t="s">
        <v>123</v>
      </c>
    </row>
    <row r="113" spans="1:60" outlineLevel="1" x14ac:dyDescent="0.25">
      <c r="A113" s="213">
        <v>83</v>
      </c>
      <c r="B113" s="220" t="s">
        <v>303</v>
      </c>
      <c r="C113" s="263" t="s">
        <v>304</v>
      </c>
      <c r="D113" s="222" t="s">
        <v>305</v>
      </c>
      <c r="E113" s="227">
        <v>4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0</v>
      </c>
      <c r="M113" s="231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131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3">
        <v>84</v>
      </c>
      <c r="B114" s="220" t="s">
        <v>306</v>
      </c>
      <c r="C114" s="263" t="s">
        <v>307</v>
      </c>
      <c r="D114" s="222" t="s">
        <v>130</v>
      </c>
      <c r="E114" s="227">
        <v>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0</v>
      </c>
      <c r="M114" s="231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1</v>
      </c>
      <c r="U114" s="222">
        <f>ROUND(E114*T114,2)</f>
        <v>1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131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3">
        <v>85</v>
      </c>
      <c r="B115" s="220" t="s">
        <v>308</v>
      </c>
      <c r="C115" s="263" t="s">
        <v>309</v>
      </c>
      <c r="D115" s="222" t="s">
        <v>130</v>
      </c>
      <c r="E115" s="227">
        <v>1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0</v>
      </c>
      <c r="M115" s="231">
        <f>G115*(1+L115/100)</f>
        <v>0</v>
      </c>
      <c r="N115" s="222">
        <v>0</v>
      </c>
      <c r="O115" s="222">
        <f>ROUND(E115*N115,5)</f>
        <v>0</v>
      </c>
      <c r="P115" s="222">
        <v>0</v>
      </c>
      <c r="Q115" s="222">
        <f>ROUND(E115*P115,5)</f>
        <v>0</v>
      </c>
      <c r="R115" s="222"/>
      <c r="S115" s="222"/>
      <c r="T115" s="223">
        <v>1</v>
      </c>
      <c r="U115" s="222">
        <f>ROUND(E115*T115,2)</f>
        <v>1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131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2">
        <v>86</v>
      </c>
      <c r="B116" s="243" t="s">
        <v>310</v>
      </c>
      <c r="C116" s="266" t="s">
        <v>311</v>
      </c>
      <c r="D116" s="244" t="s">
        <v>130</v>
      </c>
      <c r="E116" s="245">
        <v>1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0</v>
      </c>
      <c r="M116" s="247">
        <f>G116*(1+L116/100)</f>
        <v>0</v>
      </c>
      <c r="N116" s="244">
        <v>0</v>
      </c>
      <c r="O116" s="244">
        <f>ROUND(E116*N116,5)</f>
        <v>0</v>
      </c>
      <c r="P116" s="244">
        <v>0</v>
      </c>
      <c r="Q116" s="244">
        <f>ROUND(E116*P116,5)</f>
        <v>0</v>
      </c>
      <c r="R116" s="244"/>
      <c r="S116" s="244"/>
      <c r="T116" s="248">
        <v>1</v>
      </c>
      <c r="U116" s="244">
        <f>ROUND(E116*T116,2)</f>
        <v>1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131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5">
      <c r="A117" s="6"/>
      <c r="B117" s="7" t="s">
        <v>312</v>
      </c>
      <c r="C117" s="267" t="s">
        <v>312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v>15</v>
      </c>
      <c r="AD117">
        <v>21</v>
      </c>
    </row>
    <row r="118" spans="1:60" x14ac:dyDescent="0.25">
      <c r="A118" s="249"/>
      <c r="B118" s="250">
        <v>26</v>
      </c>
      <c r="C118" s="268" t="s">
        <v>312</v>
      </c>
      <c r="D118" s="251"/>
      <c r="E118" s="251"/>
      <c r="F118" s="251"/>
      <c r="G118" s="262">
        <f>G8+G12+G15+G17+G24+G26+G30+G37+G40+G59+G61+G68+G76+G88+G93+G95+G97+G104+G109+G112</f>
        <v>0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C118">
        <f>SUMIF(L7:L116,AC117,G7:G116)</f>
        <v>0</v>
      </c>
      <c r="AD118">
        <f>SUMIF(L7:L116,AD117,G7:G116)</f>
        <v>0</v>
      </c>
      <c r="AE118" t="s">
        <v>313</v>
      </c>
    </row>
    <row r="119" spans="1:60" x14ac:dyDescent="0.25">
      <c r="A119" s="6"/>
      <c r="B119" s="7" t="s">
        <v>312</v>
      </c>
      <c r="C119" s="267" t="s">
        <v>312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5">
      <c r="A120" s="6"/>
      <c r="B120" s="7" t="s">
        <v>312</v>
      </c>
      <c r="C120" s="267" t="s">
        <v>312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5">
      <c r="A121" s="252">
        <v>33</v>
      </c>
      <c r="B121" s="252"/>
      <c r="C121" s="269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5">
      <c r="A122" s="253"/>
      <c r="B122" s="254"/>
      <c r="C122" s="270"/>
      <c r="D122" s="254"/>
      <c r="E122" s="254"/>
      <c r="F122" s="254"/>
      <c r="G122" s="25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E122" t="s">
        <v>314</v>
      </c>
    </row>
    <row r="123" spans="1:60" x14ac:dyDescent="0.25">
      <c r="A123" s="256"/>
      <c r="B123" s="257"/>
      <c r="C123" s="271"/>
      <c r="D123" s="257"/>
      <c r="E123" s="257"/>
      <c r="F123" s="257"/>
      <c r="G123" s="258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256"/>
      <c r="B124" s="257"/>
      <c r="C124" s="271"/>
      <c r="D124" s="257"/>
      <c r="E124" s="257"/>
      <c r="F124" s="257"/>
      <c r="G124" s="258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256"/>
      <c r="B125" s="257"/>
      <c r="C125" s="271"/>
      <c r="D125" s="257"/>
      <c r="E125" s="257"/>
      <c r="F125" s="257"/>
      <c r="G125" s="258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59"/>
      <c r="B126" s="260"/>
      <c r="C126" s="272"/>
      <c r="D126" s="260"/>
      <c r="E126" s="260"/>
      <c r="F126" s="260"/>
      <c r="G126" s="261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5">
      <c r="A127" s="6"/>
      <c r="B127" s="7" t="s">
        <v>312</v>
      </c>
      <c r="C127" s="267" t="s">
        <v>312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5">
      <c r="C128" s="273"/>
      <c r="AE128" t="s">
        <v>315</v>
      </c>
    </row>
  </sheetData>
  <mergeCells count="9">
    <mergeCell ref="C108:G108"/>
    <mergeCell ref="A121:C121"/>
    <mergeCell ref="A122:G126"/>
    <mergeCell ref="A1:G1"/>
    <mergeCell ref="C2:G2"/>
    <mergeCell ref="C3:G3"/>
    <mergeCell ref="C4:G4"/>
    <mergeCell ref="C99:G99"/>
    <mergeCell ref="C106:G10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2021-12-16T22:00:15Z</dcterms:modified>
</cp:coreProperties>
</file>